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betsy.rivera\Desktop\RESPALDO MAQUINA PAO\Cuadros para la página oficial del IJC\Lic. Silvia\FRACC V, INCISO N)\"/>
    </mc:Choice>
  </mc:AlternateContent>
  <xr:revisionPtr revIDLastSave="0" documentId="8_{BC3D5595-BE11-44FB-BCEA-528003A281FF}" xr6:coauthVersionLast="47" xr6:coauthVersionMax="47" xr10:uidLastSave="{00000000-0000-0000-0000-000000000000}"/>
  <bookViews>
    <workbookView xWindow="-120" yWindow="-120" windowWidth="29040" windowHeight="15840" tabRatio="839" xr2:uid="{00000000-000D-0000-FFFF-FFFF00000000}"/>
  </bookViews>
  <sheets>
    <sheet name="Estado de Situación Financiera" sheetId="54" r:id="rId1"/>
    <sheet name="Estado de Actividades" sheetId="55" r:id="rId2"/>
    <sheet name="Origen y Aplicación" sheetId="58" r:id="rId3"/>
    <sheet name="Clasificación COG" sheetId="64" r:id="rId4"/>
    <sheet name="Indicadores de Resultados" sheetId="6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DGráfico2" hidden="1">'[1]011'!#REF!</definedName>
    <definedName name="_Fill" hidden="1">#REF!</definedName>
    <definedName name="_xlnm.Print_Area" localSheetId="3">'Clasificación COG'!$B$2:$K$84</definedName>
    <definedName name="_xlnm.Print_Area" localSheetId="1">'Estado de Actividades'!$B$2:$G$83</definedName>
    <definedName name="_xlnm.Print_Area" localSheetId="0">'Estado de Situación Financiera'!$B$2:$L$68</definedName>
    <definedName name="_xlnm.Print_Area" localSheetId="2">'Origen y Aplicación'!$B$2:$I$86</definedName>
    <definedName name="_xlnm.Database">#REF!</definedName>
    <definedName name="cata">'[2]CATALOGO 2003'!$A$1:$C$244</definedName>
    <definedName name="CATA_CG_X_PG">#REF!</definedName>
    <definedName name="cata_cg_x_pg_08">#REF!</definedName>
    <definedName name="CATA_PRESUP_2009">'[3]CATALOGO PG X EJE GOB'!$A$7:$D$29</definedName>
    <definedName name="cata_x">#REF!</definedName>
    <definedName name="CATA_XX">#REF!</definedName>
    <definedName name="CATA2004">#REF!</definedName>
    <definedName name="CATALOGO">'[2]CATALOGO 2003'!$A$1:$C$244</definedName>
    <definedName name="estruc">'[4]ESTR.FINANZAS 1999'!$A$15:$I$153</definedName>
    <definedName name="MEXICO">#REF!</definedName>
    <definedName name="MEXICO_NUEVO_X">#REF!</definedName>
    <definedName name="NUEVO_CATA">#REF!</definedName>
    <definedName name="NVO_CATA">#REF!</definedName>
    <definedName name="part">[5]CLASIFIC!$C$4:$D$267</definedName>
    <definedName name="PART00">'[6]nuevas part'!$C$1:$D$264</definedName>
    <definedName name="Payment_Needed">"Pago necesario"</definedName>
    <definedName name="PRESU_XX">#REF!</definedName>
    <definedName name="PRESUP_2008">'[7]Presup x CG Y PG '!$A$7:$D$46</definedName>
    <definedName name="PRESUP_X_PG_2006">'[8]Presup x CG Y PG '!$A$7:$D$46</definedName>
    <definedName name="PRESUP_X_PG_2007">'[9]Presup x CG Y PG '!$A$7:$D$46</definedName>
    <definedName name="PRESUPXCGYPG">#REF!</definedName>
    <definedName name="prog">[10]programa!$A$8:$B$270</definedName>
    <definedName name="proy">[10]proyecto!$A$11:$B$47</definedName>
    <definedName name="Reimbursement">"Reembolso"</definedName>
    <definedName name="RES">[11]UR!$A$9:$C$47</definedName>
    <definedName name="SF">'[12]SF-01'!$F$18:$K$168</definedName>
    <definedName name="ur">[10]ur!$A$8:$F$33</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1" i="65" l="1"/>
  <c r="AC71" i="65" s="1"/>
  <c r="AA70" i="65"/>
  <c r="AA69" i="65"/>
  <c r="AC69" i="65" s="1"/>
  <c r="Z68" i="65"/>
  <c r="Y68" i="65"/>
  <c r="X68" i="65"/>
  <c r="W68" i="65"/>
  <c r="V68" i="65"/>
  <c r="U68" i="65"/>
  <c r="T68" i="65"/>
  <c r="S68" i="65"/>
  <c r="R68" i="65"/>
  <c r="Q68" i="65"/>
  <c r="P68" i="65"/>
  <c r="O68" i="65"/>
  <c r="AA67" i="65"/>
  <c r="AC67" i="65" s="1"/>
  <c r="AA66" i="65"/>
  <c r="AA65" i="65"/>
  <c r="AC65" i="65" s="1"/>
  <c r="AA64" i="65"/>
  <c r="AC64" i="65" s="1"/>
  <c r="AA63" i="65"/>
  <c r="AC63" i="65" s="1"/>
  <c r="AA62" i="65"/>
  <c r="AA61" i="65"/>
  <c r="AA60" i="65"/>
  <c r="AC60" i="65" s="1"/>
  <c r="AA59" i="65"/>
  <c r="AC59" i="65" s="1"/>
  <c r="Z58" i="65"/>
  <c r="Y58" i="65"/>
  <c r="X58" i="65"/>
  <c r="W58" i="65"/>
  <c r="V58" i="65"/>
  <c r="U58" i="65"/>
  <c r="T58" i="65"/>
  <c r="S58" i="65"/>
  <c r="R58" i="65"/>
  <c r="Q58" i="65"/>
  <c r="P58" i="65"/>
  <c r="O58" i="65"/>
  <c r="AA57" i="65"/>
  <c r="AC57" i="65" s="1"/>
  <c r="AA56" i="65"/>
  <c r="AC56" i="65" s="1"/>
  <c r="AA55" i="65"/>
  <c r="AC55" i="65" s="1"/>
  <c r="AA54" i="65"/>
  <c r="AC54" i="65" s="1"/>
  <c r="AA53" i="65"/>
  <c r="AC53" i="65" s="1"/>
  <c r="AA52" i="65"/>
  <c r="AC52" i="65" s="1"/>
  <c r="AA51" i="65"/>
  <c r="AA50" i="65"/>
  <c r="AC50" i="65" s="1"/>
  <c r="AA49" i="65"/>
  <c r="AC49" i="65" s="1"/>
  <c r="AA48" i="65"/>
  <c r="AC48" i="65" s="1"/>
  <c r="AA47" i="65"/>
  <c r="AC47" i="65" s="1"/>
  <c r="Z46" i="65"/>
  <c r="Y46" i="65"/>
  <c r="X46" i="65"/>
  <c r="W46" i="65"/>
  <c r="V46" i="65"/>
  <c r="U46" i="65"/>
  <c r="T46" i="65"/>
  <c r="S46" i="65"/>
  <c r="R46" i="65"/>
  <c r="Q46" i="65"/>
  <c r="P46" i="65"/>
  <c r="O46" i="65"/>
  <c r="AA45" i="65"/>
  <c r="AC45" i="65" s="1"/>
  <c r="AA44" i="65"/>
  <c r="AC44" i="65" s="1"/>
  <c r="AA43" i="65"/>
  <c r="AC43" i="65" s="1"/>
  <c r="AA42" i="65"/>
  <c r="AA41" i="65"/>
  <c r="AC41" i="65" s="1"/>
  <c r="AA40" i="65"/>
  <c r="AC40" i="65" s="1"/>
  <c r="AA39" i="65"/>
  <c r="AC39" i="65" s="1"/>
  <c r="AA38" i="65"/>
  <c r="Z37" i="65"/>
  <c r="Y37" i="65"/>
  <c r="X37" i="65"/>
  <c r="W37" i="65"/>
  <c r="V37" i="65"/>
  <c r="U37" i="65"/>
  <c r="T37" i="65"/>
  <c r="S37" i="65"/>
  <c r="R37" i="65"/>
  <c r="Q37" i="65"/>
  <c r="P37" i="65"/>
  <c r="O37" i="65"/>
  <c r="AA36" i="65"/>
  <c r="AA35" i="65"/>
  <c r="AA25" i="65"/>
  <c r="AC25" i="65" s="1"/>
  <c r="AA24" i="65"/>
  <c r="AC24" i="65" s="1"/>
  <c r="AA23" i="65"/>
  <c r="AC23" i="65" s="1"/>
  <c r="AA22" i="65"/>
  <c r="AC22" i="65" s="1"/>
  <c r="AA21" i="65"/>
  <c r="AC21" i="65" s="1"/>
  <c r="AA20" i="65"/>
  <c r="AC20" i="65" s="1"/>
  <c r="AA19" i="65"/>
  <c r="AC19" i="65" s="1"/>
  <c r="AA18" i="65"/>
  <c r="AC18" i="65" s="1"/>
  <c r="AA17" i="65"/>
  <c r="AC17" i="65" s="1"/>
  <c r="AA16" i="65"/>
  <c r="AC16" i="65" s="1"/>
  <c r="Z15" i="65"/>
  <c r="Y15" i="65"/>
  <c r="X15" i="65"/>
  <c r="W15" i="65"/>
  <c r="V15" i="65"/>
  <c r="U15" i="65"/>
  <c r="Q15" i="65"/>
  <c r="P15" i="65"/>
  <c r="O15" i="65"/>
  <c r="M15" i="65"/>
  <c r="AA14" i="65"/>
  <c r="AC14" i="65" s="1"/>
  <c r="AA13" i="65"/>
  <c r="AC13" i="65" s="1"/>
  <c r="AA12" i="65"/>
  <c r="AC12" i="65" s="1"/>
  <c r="AA11" i="65"/>
  <c r="AC11" i="65" s="1"/>
  <c r="Y10" i="65"/>
  <c r="X10" i="65"/>
  <c r="W10" i="65"/>
  <c r="V10" i="65"/>
  <c r="U10" i="65"/>
  <c r="T10" i="65"/>
  <c r="S10" i="65"/>
  <c r="R10" i="65"/>
  <c r="Q10" i="65"/>
  <c r="P10" i="65"/>
  <c r="O10" i="65"/>
  <c r="AA9" i="65"/>
  <c r="AA8" i="65"/>
  <c r="AC42" i="65" l="1"/>
  <c r="AA58" i="65"/>
  <c r="AC61" i="65"/>
  <c r="AA10" i="65"/>
  <c r="AC10" i="65" s="1"/>
  <c r="AA37" i="65"/>
  <c r="AC37" i="65" s="1"/>
  <c r="AA46" i="65"/>
  <c r="AC46" i="65" s="1"/>
  <c r="AC51" i="65"/>
  <c r="AC66" i="65"/>
  <c r="AC38" i="65"/>
  <c r="AC62" i="65"/>
  <c r="AC70" i="65"/>
  <c r="AA15" i="65"/>
  <c r="AC15" i="65" s="1"/>
  <c r="AA68" i="65"/>
  <c r="AC68" i="65" s="1"/>
  <c r="AC58" i="65"/>
  <c r="H66" i="58" l="1"/>
  <c r="G66" i="58"/>
  <c r="H60" i="58"/>
  <c r="G60" i="58"/>
  <c r="H51" i="58"/>
  <c r="G51" i="58"/>
  <c r="H46" i="58"/>
  <c r="G46" i="58"/>
  <c r="H25" i="58"/>
  <c r="G25" i="58"/>
  <c r="H13" i="58"/>
  <c r="G13" i="58"/>
  <c r="H56" i="58" l="1"/>
  <c r="H43" i="58"/>
  <c r="G43" i="58"/>
  <c r="G56" i="58"/>
  <c r="G72" i="58"/>
  <c r="H72" i="58"/>
  <c r="H74" i="58" l="1"/>
  <c r="H77" i="58" s="1"/>
  <c r="H80" i="58" s="1"/>
  <c r="G74" i="58"/>
  <c r="G77" i="58" s="1"/>
  <c r="G80" i="58" s="1"/>
  <c r="E50" i="55" l="1"/>
  <c r="F70" i="55" l="1"/>
  <c r="E70" i="55"/>
  <c r="F62" i="55"/>
  <c r="E62" i="55"/>
  <c r="F55" i="55"/>
  <c r="E55" i="55"/>
  <c r="F50" i="55"/>
  <c r="F24" i="55"/>
  <c r="E24" i="55"/>
  <c r="F20" i="55"/>
  <c r="E20" i="55"/>
  <c r="F39" i="55"/>
  <c r="E39" i="55"/>
  <c r="F34" i="55"/>
  <c r="E34" i="55"/>
  <c r="F11" i="55"/>
  <c r="E11" i="55"/>
  <c r="K41" i="54"/>
  <c r="J41" i="54"/>
  <c r="F38" i="54"/>
  <c r="E38" i="54"/>
  <c r="K35" i="54"/>
  <c r="J35" i="54"/>
  <c r="K24" i="54"/>
  <c r="J24" i="54"/>
  <c r="F23" i="54"/>
  <c r="E23" i="54"/>
  <c r="E31" i="55" l="1"/>
  <c r="F73" i="55"/>
  <c r="E40" i="54"/>
  <c r="K37" i="54"/>
  <c r="F40" i="54"/>
  <c r="F31" i="55"/>
  <c r="E73" i="55"/>
  <c r="J37" i="54"/>
  <c r="E75" i="55" l="1"/>
  <c r="F75" i="55"/>
  <c r="J47" i="54" l="1"/>
  <c r="J60" i="54" s="1"/>
  <c r="J62" i="54" s="1"/>
  <c r="K47" i="54"/>
  <c r="K60" i="54" s="1"/>
  <c r="K62" i="54" s="1"/>
</calcChain>
</file>

<file path=xl/sharedStrings.xml><?xml version="1.0" encoding="utf-8"?>
<sst xmlns="http://schemas.openxmlformats.org/spreadsheetml/2006/main" count="966" uniqueCount="634">
  <si>
    <t>Activos Intangibles</t>
  </si>
  <si>
    <t>Aportaciones</t>
  </si>
  <si>
    <t>Concepto</t>
  </si>
  <si>
    <t>Impuestos</t>
  </si>
  <si>
    <t>Materiales y Suministros</t>
  </si>
  <si>
    <t>Contribuciones de Mejoras</t>
  </si>
  <si>
    <t>Servicios Generales</t>
  </si>
  <si>
    <t>Derechos</t>
  </si>
  <si>
    <t>Transferencias, Asignaciones, Subsidios y Otras Ayudas</t>
  </si>
  <si>
    <t>Transferencias Internas y Asignaciones al Sector Público</t>
  </si>
  <si>
    <t>Transferencias al Resto del Sector Público</t>
  </si>
  <si>
    <t>Subsidios y Subvenciones</t>
  </si>
  <si>
    <t>Ayudas Sociales</t>
  </si>
  <si>
    <t>Pensiones y Jubilaciones</t>
  </si>
  <si>
    <t>Participaciones y Aportaciones</t>
  </si>
  <si>
    <t>Transferencias a la Seguridad Social</t>
  </si>
  <si>
    <t>Donativos</t>
  </si>
  <si>
    <t>Transferencias al Exterior</t>
  </si>
  <si>
    <t>Participaciones</t>
  </si>
  <si>
    <t>Convenios</t>
  </si>
  <si>
    <t>Intereses de la Deuda Pública</t>
  </si>
  <si>
    <t>Comisiones de la Deuda Pública</t>
  </si>
  <si>
    <t>Gastos de la Deuda Pública</t>
  </si>
  <si>
    <t>Costo por Coberturas</t>
  </si>
  <si>
    <t>Apoyos Financieros</t>
  </si>
  <si>
    <t>Inversión Pública</t>
  </si>
  <si>
    <t>Cuotas y Aportaciones de Seguridad Social</t>
  </si>
  <si>
    <t>Servicios Personales</t>
  </si>
  <si>
    <t>Endeudamiento Neto</t>
  </si>
  <si>
    <t>Productos</t>
  </si>
  <si>
    <t>Aprovechamientos</t>
  </si>
  <si>
    <t xml:space="preserve">       Estado de Situación Financiera</t>
  </si>
  <si>
    <t xml:space="preserve">       (Pesos)</t>
  </si>
  <si>
    <t>CONCEPTO</t>
  </si>
  <si>
    <t>Año</t>
  </si>
  <si>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</si>
  <si>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</si>
  <si>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</si>
  <si>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</si>
  <si>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</si>
  <si>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</si>
  <si>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</si>
  <si>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</si>
  <si>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</si>
  <si>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</si>
  <si>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</si>
  <si>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</si>
  <si>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</si>
  <si>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</si>
  <si>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</si>
  <si>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</si>
  <si>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</si>
  <si>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</si>
  <si>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</si>
  <si>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</si>
  <si>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</si>
  <si>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</si>
  <si>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</si>
  <si>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</si>
  <si>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</si>
  <si>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</si>
  <si>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</si>
  <si>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</si>
  <si>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</si>
  <si>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</si>
  <si>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</si>
  <si>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</si>
  <si>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</si>
  <si>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</si>
  <si>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</si>
  <si>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</si>
  <si>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Total de Pasivos No Circulantes</t>
  </si>
  <si>
    <t>Otros Activos no Circulantes</t>
  </si>
  <si>
    <t>TOTAL DEL  PASIVO</t>
  </si>
  <si>
    <t>Total de  Activos  No Circulantes</t>
  </si>
  <si>
    <t>HACIENDA PÚBLICA/ PATRIMONIO</t>
  </si>
  <si>
    <t>TOTAL DEL  ACTIVO</t>
  </si>
  <si>
    <t>Hacienda Pública/Patrimonio Contribuido</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</si>
  <si>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</si>
  <si>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</si>
  <si>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</si>
  <si>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</si>
  <si>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</si>
  <si>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</si>
  <si>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</si>
  <si>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</si>
  <si>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Exceso o Insuficiencia en la Actualización de la Hacienda Publica/Patrimonio</t>
  </si>
  <si>
    <t>Resultado por Posición Monetaria</t>
  </si>
  <si>
    <t>Resultado por Tenencia de Activos no Monetarios</t>
  </si>
  <si>
    <t>Total Hacienda Pública/ Patrimonio</t>
  </si>
  <si>
    <t>TOTAL DEL  PASIVO Y HACIENDA PÚBLICA / PATRIMONIO</t>
  </si>
  <si>
    <t>Bajo protesta de decir verdad declaramos que los Estados Financieros y sus Notas son razonablemente correctos y responsabilidad del emisor.</t>
  </si>
  <si>
    <t>Estado de Actividades</t>
  </si>
  <si>
    <t>(Pesos)</t>
  </si>
  <si>
    <t>INGRESOS Y OTROS BENEFICIOS</t>
  </si>
  <si>
    <t>GASTOS Y OTRAS PÉRDIDAS</t>
  </si>
  <si>
    <t>Ingresos de la Gestión</t>
  </si>
  <si>
    <t>Gastos de  Funcionamiento</t>
  </si>
  <si>
    <t xml:space="preserve">Servicios Personales  </t>
  </si>
  <si>
    <t xml:space="preserve">Cuotas y Aportaciones de Seguridad Social </t>
  </si>
  <si>
    <t>Ingresos por Venta de Bienes y Servicios</t>
  </si>
  <si>
    <t>Transferencias a Fideicomisos, Mandatos y Contratos Análogos</t>
  </si>
  <si>
    <t>Otros Ingresos y Beneficios</t>
  </si>
  <si>
    <t xml:space="preserve">Ingresos Financieros  </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</si>
  <si>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</si>
  <si>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</si>
  <si>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</si>
  <si>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</si>
  <si>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</si>
  <si>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Intereses, Comisiones y Otros Gastos de la Deuda Pública</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</si>
  <si>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</si>
  <si>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</si>
  <si>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</si>
  <si>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</si>
  <si>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</si>
  <si>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</si>
  <si>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</si>
  <si>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 xml:space="preserve">Inversión Pública no Capitalizable </t>
  </si>
  <si>
    <t>Total de Gastos y Otras Pérdidas</t>
  </si>
  <si>
    <t>Resultados del Ejercicio  (Ahorro/Desahorro)</t>
  </si>
  <si>
    <t xml:space="preserve">Aportaciones </t>
  </si>
  <si>
    <t>Origen</t>
  </si>
  <si>
    <t>Aplicación</t>
  </si>
  <si>
    <t>Flujos de Efectivo de las Actividades de Operación</t>
  </si>
  <si>
    <t xml:space="preserve">Flujos de Efectivo de las Actividades de Inversión </t>
  </si>
  <si>
    <t>Contribuciones de mejoras</t>
  </si>
  <si>
    <t>Otros Origenes de Operación</t>
  </si>
  <si>
    <t>Flujos Netos de Efectivo por Actividades de Inversión</t>
  </si>
  <si>
    <t>Flujo de Efectivo de las Actividades de Financiamiento</t>
  </si>
  <si>
    <t xml:space="preserve">   Interno</t>
  </si>
  <si>
    <t>Transferencias al resto del Sector Público</t>
  </si>
  <si>
    <t xml:space="preserve">   Externo</t>
  </si>
  <si>
    <t xml:space="preserve">Subsidios y Subvenciones </t>
  </si>
  <si>
    <t>Servicios de la Deuda</t>
  </si>
  <si>
    <t xml:space="preserve">Participaciones </t>
  </si>
  <si>
    <t>Otros Aplicaciones de Operación</t>
  </si>
  <si>
    <t>Flujos netos de Efectivo por Actividades de Financiamiento</t>
  </si>
  <si>
    <t>Flujos Netos de Efectivo por Actividades de Operación</t>
  </si>
  <si>
    <t xml:space="preserve">Incremento/Disminución Neta en el Efectivo y Equivalentes al Efectivo </t>
  </si>
  <si>
    <t>Efectivo y Equivalentes al Efectivo al inicio del Ejercicio</t>
  </si>
  <si>
    <t>Efectivo y Equivalentes al Efectivo al final del Ejercicio</t>
  </si>
  <si>
    <t>Subdirector de Administración</t>
  </si>
  <si>
    <t>Mtro. Gildardo Flores Fregoso</t>
  </si>
  <si>
    <t>L.C.P. Silvia Herrera López</t>
  </si>
  <si>
    <t>Jefa de Recursos Financieros</t>
  </si>
  <si>
    <t>Instituto Jalisciense de Cancerología</t>
  </si>
  <si>
    <t xml:space="preserve">Participaciones, Aportaciones, Convenios, Incentivos Derivados de la Colaboración Fiscal, Fondos Distintos de Aportaciones, Transferencias, Asignaciones, Subsidios y Subvenciones, y Pensiones y Jubilaciones </t>
  </si>
  <si>
    <t xml:space="preserve">Participaciones, Aportaciones, Convenios, Incentivos Derivados de la Colaboración Fiscal y Fondos Distintos de
Aportaciones </t>
  </si>
  <si>
    <t xml:space="preserve">Transferencias, Asignaciones, Subsidios y Subvenciones, y Pensiones y Jubilaciones </t>
  </si>
  <si>
    <t xml:space="preserve">Aprovechamientos </t>
  </si>
  <si>
    <t>Otros Orígenes de Invresión</t>
  </si>
  <si>
    <t>Otras Aplicaciones de Inversión</t>
  </si>
  <si>
    <t>Otros Orígenes de Financiamiento</t>
  </si>
  <si>
    <t>Otras Aplicaciones de Financiamiento</t>
  </si>
  <si>
    <t>Ingresos por Venta de Bienes y Prestación de Servicios</t>
  </si>
  <si>
    <t>Participaciones, Aportaciones, Convenios, Incentivos Derivados de la Colaboracion Fiscal y Fondos Distintos de Aportaciones.</t>
  </si>
  <si>
    <t>Transferencias,Asignaciones, Subsidios y Subconveciones y Pensiones y Jubilaciones.</t>
  </si>
  <si>
    <t xml:space="preserve">Del 31 de Diciembre de 2022 al  de  de </t>
  </si>
  <si>
    <t>Del 01 de Enero al 31 de Diciembre de 2022</t>
  </si>
  <si>
    <t xml:space="preserve">Al 31 de Diciembre de 2022 </t>
  </si>
  <si>
    <t>Dr. Manuel Arias Novoa</t>
  </si>
  <si>
    <t>Director General</t>
  </si>
  <si>
    <t>Cuenta Pública 2022</t>
  </si>
  <si>
    <t>ESTADO ANALÍTICO DEL EJERCICIO DEL PRESPUESTO DE EGRESOS</t>
  </si>
  <si>
    <t>CLASIFICACIÓN POR OBJETO DEL GASTO (CAPÍTULO Y CONCEPTO)</t>
  </si>
  <si>
    <t>Del 1° de Enero al 31 de Diciembre de 2022</t>
  </si>
  <si>
    <t xml:space="preserve"> EGRESOS </t>
  </si>
  <si>
    <t xml:space="preserve"> SUBEJERCICIO </t>
  </si>
  <si>
    <t xml:space="preserve"> APROBADO </t>
  </si>
  <si>
    <t xml:space="preserve"> AMPLIACIONES/
(REDUCCIONES) </t>
  </si>
  <si>
    <t xml:space="preserve"> MODIFICADO </t>
  </si>
  <si>
    <t xml:space="preserve"> DEVENGADO </t>
  </si>
  <si>
    <t xml:space="preserve"> PAGADO </t>
  </si>
  <si>
    <t>Servicios personales</t>
  </si>
  <si>
    <t>Remuneraciones al personal de carácter permanente</t>
  </si>
  <si>
    <t>Remuneraciones al personal de carácter transitorio</t>
  </si>
  <si>
    <t>Remuneraciones adicionales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</si>
  <si>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</si>
  <si>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</si>
  <si>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</si>
  <si>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</si>
  <si>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</si>
  <si>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</si>
  <si>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</si>
  <si>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</si>
  <si>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</si>
  <si>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</si>
  <si>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</si>
  <si>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</si>
  <si>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de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</si>
  <si>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</si>
  <si>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</si>
  <si>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</si>
  <si>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</si>
  <si>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</si>
  <si>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</si>
  <si>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</si>
  <si>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</si>
  <si>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</si>
  <si>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</si>
  <si>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</si>
  <si>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</si>
  <si>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</si>
  <si>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</si>
  <si>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</si>
  <si>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</si>
  <si>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</si>
  <si>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</si>
  <si>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</si>
  <si>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Transferencias al exterior</t>
  </si>
  <si>
    <t>Bienes muebles, inmuebles e intangibles</t>
  </si>
  <si>
    <t>Mobiliario y equipo de administración</t>
  </si>
  <si>
    <t>Mobiliario y equipo educacional y recreativo</t>
  </si>
  <si>
    <t>Equipo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</si>
  <si>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</si>
  <si>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</si>
  <si>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</si>
  <si>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</si>
  <si>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</si>
  <si>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</si>
  <si>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</si>
  <si>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</si>
  <si>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de dominio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</si>
  <si>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</si>
  <si>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</si>
  <si>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</si>
  <si>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</si>
  <si>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</si>
  <si>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</si>
  <si>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</si>
  <si>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</si>
  <si>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</si>
  <si>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</si>
  <si>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Deuda pública</t>
  </si>
  <si>
    <t>Amortización de la deuda pública</t>
  </si>
  <si>
    <t>Intereses de la deuda pública</t>
  </si>
  <si>
    <t>Comisiones de la deuda pública</t>
  </si>
  <si>
    <t>Gastos de la deuda pública</t>
  </si>
  <si>
    <t>Costo por coberturas</t>
  </si>
  <si>
    <t>Apoyos financieros</t>
  </si>
  <si>
    <t>Adeudos de ejercicios anteriores (adefas)</t>
  </si>
  <si>
    <t>TOTAL DEL GASTO</t>
  </si>
  <si>
    <t>Bajo protesta de decir verdad declaramos que los estados financieros y sus notas, son razonablemente correctos y son responsabilidad del emisor.</t>
  </si>
  <si>
    <t xml:space="preserve"> </t>
  </si>
  <si>
    <t>O.P.D. INSTITUTO JALISCIENSE DE CANCEROLOGÍA</t>
  </si>
  <si>
    <t>Eje:</t>
  </si>
  <si>
    <t xml:space="preserve">Equidad de oportunidades </t>
  </si>
  <si>
    <t>EJERCICIO FISCAL 2022</t>
  </si>
  <si>
    <t>UEG: 00163- Instituto Jalisciense de Cancerología</t>
  </si>
  <si>
    <t>Programa Presupuestario: 800 Fortalecimiento y Gestión de los Recursos para la Atención del Paciente con Neoplasias</t>
  </si>
  <si>
    <t>UP: 018- Instituto Jalisicense de Cancerología</t>
  </si>
  <si>
    <t>Clave_COMP</t>
  </si>
  <si>
    <t>COMP</t>
  </si>
  <si>
    <t>NIVEL</t>
  </si>
  <si>
    <t>RESUMEN NARRATIVO</t>
  </si>
  <si>
    <t>NOMBRE DEL INDICADOR</t>
  </si>
  <si>
    <t>FUENTES DE INFORMACIÓN</t>
  </si>
  <si>
    <t>FÓRMULA</t>
  </si>
  <si>
    <t xml:space="preserve">FRECUENCIA </t>
  </si>
  <si>
    <t xml:space="preserve">UMBRAL </t>
  </si>
  <si>
    <t>UNIDAD DE MEDIDA</t>
  </si>
  <si>
    <t>MEDIOS DE VERIFICACIÓN</t>
  </si>
  <si>
    <t>SUPUESTOS</t>
  </si>
  <si>
    <t>META 2022</t>
  </si>
  <si>
    <t xml:space="preserve">META INSTITUCIONAL </t>
  </si>
  <si>
    <t xml:space="preserve">ENE  </t>
  </si>
  <si>
    <t xml:space="preserve">FEB </t>
  </si>
  <si>
    <t xml:space="preserve">MAR </t>
  </si>
  <si>
    <t xml:space="preserve">ABR </t>
  </si>
  <si>
    <t>MAY</t>
  </si>
  <si>
    <t xml:space="preserve">JUN  </t>
  </si>
  <si>
    <t xml:space="preserve">JULIO   </t>
  </si>
  <si>
    <t>AGOSTO</t>
  </si>
  <si>
    <t>SEPT</t>
  </si>
  <si>
    <t>OCT</t>
  </si>
  <si>
    <t>NOV</t>
  </si>
  <si>
    <t>DIC</t>
  </si>
  <si>
    <r>
      <t xml:space="preserve">AVANCE OBTENIDO A </t>
    </r>
    <r>
      <rPr>
        <b/>
        <sz val="9"/>
        <color theme="0" tint="-4.9989318521683403E-2"/>
        <rFont val="Arial Narrow"/>
        <family val="2"/>
      </rPr>
      <t>DICIEMBRE</t>
    </r>
  </si>
  <si>
    <r>
      <t xml:space="preserve">META A </t>
    </r>
    <r>
      <rPr>
        <b/>
        <sz val="9"/>
        <color theme="0" tint="-4.9989318521683403E-2"/>
        <rFont val="Arial Narrow"/>
        <family val="2"/>
      </rPr>
      <t>DICIEMBRE</t>
    </r>
  </si>
  <si>
    <t>% SEPbR</t>
  </si>
  <si>
    <t>Fin</t>
  </si>
  <si>
    <t>Contribuir a mejorar las condiciones de acceso efectivo a los derechos sociales, mediante el impulso de capacidades de las personas y sus comunidades, reduciendo brechas de desigualdad, con un sentido de colectividad fortalecido que impulsa la movilidad social ascendente y con atención prioritaria para las personas y los grupos cuyos derechos han sido vulnerados de manera histórica y coyuntural en particular por la pandemia por COVID19.</t>
  </si>
  <si>
    <t>Porcentaje de la población en situación de pobreza extrema.</t>
  </si>
  <si>
    <t>CONEVAL. Estimaciones con
base en el MCS-ENIGH 2008,
2010, 2012, 2014, el MEC del MCS-ENIGH 2016, 2018 y ENIGH 2020.</t>
  </si>
  <si>
    <t>(Proporción de la población en situación de pobreza extrema con respecto al total de la población (Realizado) /Proporción de la población en situación de pobreza extrema con respecto al total de la población (Programado))*100</t>
  </si>
  <si>
    <t xml:space="preserve">Anual </t>
  </si>
  <si>
    <t>Ascendente</t>
  </si>
  <si>
    <t xml:space="preserve">Porcentaje </t>
  </si>
  <si>
    <t>En el Sistema de Monitoreo de Indicadores del
Desarrollo de Jalisco (MIDE Jalisco), para consulta abierta en
https://seplan.app.jalisco.gob.mx/mide</t>
  </si>
  <si>
    <t>Los habitantes del estado de Jalisco asumen su compromiso de corresponsabilidad en el proceso de desarrollo social y acceso efectivo de sus derechos sociales.</t>
  </si>
  <si>
    <t>Propósito</t>
  </si>
  <si>
    <t>Las y los jaliscienses protegen y mejoran su salud, en participación y trabajo conjunto con las autoridades de salud.</t>
  </si>
  <si>
    <t>Cobertura de la población con seguro público de salud.</t>
  </si>
  <si>
    <t>Dirección de Información
Estadística y Cobertura de
Aseguramiento/ Dirección General
de Planeación y Evaluación
Sectorial / Secretaría de Salud, Gobierno de Jalisco, Datos preliminares a diciembre de 2020.</t>
  </si>
  <si>
    <t>(Porcentaje de la población total
residente del estado que cuenta con un seguro público de salud vigente
(Realizado)/Porcentaje de la población total residente del estado que cuenta con un seguro público de salud vigente (Programado))*100</t>
  </si>
  <si>
    <t>En el Sistema de Monitoreo de Indicadores del Desarrollo de Jalsico (MIDE Jalsico), para
consulta abierta en
https://seplan.app.jalisco.gob.mx/mide</t>
  </si>
  <si>
    <t>Las y los jaliscienses son conscientes de la importancia de su participación y corresponsabiidad en la protección del mejoramiento de su salud, adquiriendo su compromiso para el bien común y la salud global.</t>
  </si>
  <si>
    <t>A1-Enseñanza, Capacitación, Investigación y Desarrollo
Institucional otorgada a profesionales de la Salud.</t>
  </si>
  <si>
    <t xml:space="preserve"> Componente</t>
  </si>
  <si>
    <t>01 Total de formación de profesionales de la Salud realizada mediante la Enseñanza, capacitación e investigación de las Neoplasias</t>
  </si>
  <si>
    <t>Listas de asistencia de Enseñanza, POA</t>
  </si>
  <si>
    <t>(Personal capacitado en el Instituto + cursos otorgados+ publicaciones de investigación+ investigaciones+diplomas otorgados (Realizado)) / Personal capacitado en el Instituto + cursos otorgados+ publicaciones de investigación+ investigaciones+diplomas otorgados (Programado))* 100</t>
  </si>
  <si>
    <t xml:space="preserve">Mensual </t>
  </si>
  <si>
    <t>Capacitación</t>
  </si>
  <si>
    <t>Programa Anual de Capacitación PAC. Listas de
Asistencia. Bitacora de Investigacion</t>
  </si>
  <si>
    <t>Que el personal esté interesado y asista a las
capacitaciones</t>
  </si>
  <si>
    <t>Actividad</t>
  </si>
  <si>
    <t>A1-01 Total de investigaciones internas u externas realizadas a la Institutción con la finalidad de fortalecer, eriquecer la investigación en el tema de las neoplasias.</t>
  </si>
  <si>
    <t>01-01 Total de investigaciones en materia de neoplasias realizadas en el Instituto</t>
  </si>
  <si>
    <t>Bitácora de investigación / Listado de Publicaciones Institucionales</t>
  </si>
  <si>
    <t>(Investigaciones realizadas en el periodo (realizado)/ (Investigaciones realizadas en el periodo (programado))* 100</t>
  </si>
  <si>
    <t>Investigación</t>
  </si>
  <si>
    <t>Bitácora de investigación</t>
  </si>
  <si>
    <t>Que el personal se interece y realice investigaciones en materia de oncología.</t>
  </si>
  <si>
    <t>A1-02 Formación de recursos humanos aplicables para el tratamiento de los pacientes con neoplasias, estableciendo programas de investigación clinica y capacitación para su personal.</t>
  </si>
  <si>
    <t>01-02 Total Personal capacitado en el Instituto, mediante las conferencias realizadas en Oncología, Enfermería, Trabajo Social, Nutrición, Psicología entre otros</t>
  </si>
  <si>
    <t>Programa Anual de Capacitación PAC. Listas de Asistencia</t>
  </si>
  <si>
    <t>(Personal capacitado en el periodo (Realizado)/ Personalñcapacitado en el periodo (Programado))* 100</t>
  </si>
  <si>
    <t>Persona capacitada</t>
  </si>
  <si>
    <t>A1-03 Total de publicaciones realizadas como resultado de las investigaciones institucionales que favorecen y enriquecen la atención de los pacientes con neoplasias.</t>
  </si>
  <si>
    <t>01-03 Total de publicaciones derivadas de las investigaciones de las neoplasias en el Instituto.</t>
  </si>
  <si>
    <t>(Publicaciones realizadas en el periodo (Realizado)/Publicaciones realizadas en el periodo (Programado))* 100</t>
  </si>
  <si>
    <t>Publicación</t>
  </si>
  <si>
    <t>Que exista interés en el desarrollo de investigaciones por parte del personal</t>
  </si>
  <si>
    <t>A1-04 Formación de recursos humanos aplicables para el tratamiento de los pacientes con neoplasias, estableciendo programas de investigación clinica y capacitación para su personal.</t>
  </si>
  <si>
    <t xml:space="preserve">01-04 Total de Programas de Capacitación realizados para la formación de recursos humanos </t>
  </si>
  <si>
    <t>Programa Anual de Capacitación
PAC. Listas de Asistencia</t>
  </si>
  <si>
    <t>(Capacitaciones programadas POA (Realizado)/Capaciataciones programadas  POA (Programado))*100</t>
  </si>
  <si>
    <t>Programa Anual de Capacitación PAC.Listas de
Asistencia</t>
  </si>
  <si>
    <t>Personal interesado en la formación</t>
  </si>
  <si>
    <t>02 Administración de Recursos eficiente
realizada del Instituto Jalisciense de
Cancerología</t>
  </si>
  <si>
    <t>Componente</t>
  </si>
  <si>
    <t>A2- Administración eficiente realizada de los recursos del Instituto Jalisicense de Cancerología</t>
  </si>
  <si>
    <t>02 Total de acciones realizadas para la Administración de Recursos eficiente del Instituto Jalisicense de Cancerología</t>
  </si>
  <si>
    <t>Registros contables en software Contpaq i y Nucont.Sistema  Nomipaq y Listas de raya.Expedientes de Licitaciones Bitácora verificación de buen funcionamiento de equipo médico, electomecanico y de computo</t>
  </si>
  <si>
    <t>(Estados financieros realizados + nominas pagadas+licitaciones con y sin concurrencia+Mantenimientos preventivos realizados al equipo medico, electromecanico y de computo (Realizado)/ Estados financieros realizados + nominas pagadas+licitaciones con y sin concurrencia+Mantenimientos preventivos realizados al equipo medico, electromecanico y de computo (Programado)) *100.</t>
  </si>
  <si>
    <t>Registros contables en software Contpaq i y
Nucont.Sistema Nomipaq y Listas de
raya.Expedientes de Licitaciones Bitácora
verificación de buen funcionamiento de equipo
médico, electomecanico y de computo</t>
  </si>
  <si>
    <t>Que no ocurran desatres naturales</t>
  </si>
  <si>
    <t>F2-01 Realización de Estados Financieros actualizados
mensualmente.</t>
  </si>
  <si>
    <t>02-01Total de Estados Financieros
realizados por la administración eficiente del Instituto</t>
  </si>
  <si>
    <t>Registros contables en software Contpaq i y Nucont.</t>
  </si>
  <si>
    <t>(Informes de Estados Financieros
(Realizado)/Informes de Estados
Financieros (Programado))*100</t>
  </si>
  <si>
    <t>Estado financiero</t>
  </si>
  <si>
    <t>Registros contables en software Contpaq i y
Nucont.</t>
  </si>
  <si>
    <t>Que se cuente con el software</t>
  </si>
  <si>
    <t>F2-02 Nominas pagadas por el Instituto Jalisciense de
Cancerología.</t>
  </si>
  <si>
    <t>02-02Total de nóminas pagadas al personal del Instituto</t>
  </si>
  <si>
    <t>Sistema  Nomipaq y Listas de raya.</t>
  </si>
  <si>
    <t>(Nóminas calculadas y pagadas
(Realizado)/Nóminas calculadas y
pagadas (Programado))*100</t>
  </si>
  <si>
    <t>Nomina</t>
  </si>
  <si>
    <t>Sistema Nomipaq y Listas de raya.</t>
  </si>
  <si>
    <t>Que la Institución cuente con los recursos necesarios para el pago de nóminas</t>
  </si>
  <si>
    <t>F2-03 Licitaciones sin concurrencia del Comité de Adquisiciones.</t>
  </si>
  <si>
    <t>02-03 Total de procesos de licitaciones sin concurrencia realizadas por el Comité de Adquisiciones del Instituto.</t>
  </si>
  <si>
    <t>Expedientes de Licitaciones</t>
  </si>
  <si>
    <t>(Licitaciones sin concurrencia del
Comité de Adquisiciones
(Realizado)/Licitaciones sin
concurrencia del Comité de
Adquisiciones (Programado))*100</t>
  </si>
  <si>
    <t>Trimestral</t>
  </si>
  <si>
    <t>Perocedimiento</t>
  </si>
  <si>
    <t>Que se realicen los procesos de licitación conforme a la normativa.</t>
  </si>
  <si>
    <t>F2-04 Licitaciones con concurrencia del Comité de Adquisiciones.</t>
  </si>
  <si>
    <t>02-04 Total de procesos de licitaciones con concurrencia realizados por el Comité de Adquisiciones del Instituto</t>
  </si>
  <si>
    <t>(Licitaciones con concurrencia del
Comité de Adquisiciones
(Realizado)/Licitaciones con
concurrencia del Comité de
Adquisiciones (Programado))*100</t>
  </si>
  <si>
    <t>Que se requieran y lleven a cabo los procesos de licitación conforme a la normativa.</t>
  </si>
  <si>
    <t>F2-05 Verificación del adecuado funcionamiento de
equipos médicos.</t>
  </si>
  <si>
    <t>02-05 Total de verificaciones preventivas realizadas a los equipos médicos del Instituto.</t>
  </si>
  <si>
    <t>Bitácora verificación de buen
funcionamiento de equipo médico.</t>
  </si>
  <si>
    <t>(Mantenimiento preventivo a equipos
médicos (Realizado)/Mantenimiento
preventivo a equipos médicos
(Programado))*100</t>
  </si>
  <si>
    <t xml:space="preserve">Mantenimiento </t>
  </si>
  <si>
    <t>Bitácora verificación de buen funcionamiento de
equipo médico.</t>
  </si>
  <si>
    <t>Que se cuente con los equipos médicos que requieran revisión comoparte de la verificación y aseguramiento del buen funcionamiento.</t>
  </si>
  <si>
    <t>F2-06 Servicios de mantenimiento preventivo a los
equipos de computo para su correcto funcionamiento.</t>
  </si>
  <si>
    <t>02-06 Total de servicios de mantenimiento preventivo realizados a los equipos de cómputo del Instituto.</t>
  </si>
  <si>
    <t>Bitácora de servicios de
mantenimiento a equipo de
cómputo.</t>
  </si>
  <si>
    <t>(Servicios de mantenimiento preventivo
a los equipos de cómputo
(Realizado)/Servicios de mantenimiento
preventivo a los equipos de cómputo
(Programado))*100</t>
  </si>
  <si>
    <t>Bitácora de servicios de mantenimiento a equipo
de cómputo.</t>
  </si>
  <si>
    <t>Que se cuente con el equipo de cómputo.</t>
  </si>
  <si>
    <t>F2-07 Verificación del adecuado funcionamiento de
equipos electromecánicos.</t>
  </si>
  <si>
    <t>02-07 Total de verificaciones realizadas a los equipos electromecánicos del Instituto</t>
  </si>
  <si>
    <t>Bitácora verificación de buen
funcionamiento de equipo
electromecánico.</t>
  </si>
  <si>
    <t>(Verificaciones al equipo
electromecanico
(Realizado)/Verificaciones al equipo
electromecanico (Programado))*100</t>
  </si>
  <si>
    <t>Verificación</t>
  </si>
  <si>
    <t>Bitácora verificación de buen funcionamiento de equipo electromecánico.</t>
  </si>
  <si>
    <t>Contar con equipos electromecánicosque requieran verificación del funcionamiento como parte de la seguridad del mismo.</t>
  </si>
  <si>
    <t>F2-08 Mantenimiento preventivo a equipos médicos
para el adecuado funcionamiento y detección de fallas
oportunamente.</t>
  </si>
  <si>
    <t>02-08 Total mantenimientos preventivos realizados al Equipo medico del Instituto.</t>
  </si>
  <si>
    <t>Bitácoras de mantenimiento al
equipo bio medico</t>
  </si>
  <si>
    <t>(Servicios de Mantenimiento al equipo
(Realizado)/Servicios de Mantenimiento
al equipo (Programado))*100</t>
  </si>
  <si>
    <t>Semestral</t>
  </si>
  <si>
    <t>Servicio</t>
  </si>
  <si>
    <t>Bitácora de mantenimiento del equipo médico.</t>
  </si>
  <si>
    <t>Que se cuente con el equipomédico y este requiera demantenimiento preventivo como parte de la seguridad y buen funcionamiento del mismo.</t>
  </si>
  <si>
    <t>F2-09 Mantenimiento preventivo para el adecuado
funcionamiento de equipos electromecánicos.</t>
  </si>
  <si>
    <t>02-09Total de mantenimientos preventivos a equipo electromecánico</t>
  </si>
  <si>
    <t>Bitácoras de mantenimiento al
equipo electromecánico</t>
  </si>
  <si>
    <t>(Servicios de Mantenimiento preventivo
al equipo (Realizado)/Servicios de
Mantenimiento preventivo al equipo
(Programado))*100</t>
  </si>
  <si>
    <t>Bitácora mantenimiento del equipo electromecánico.</t>
  </si>
  <si>
    <t>Que se cuente con el equipo electromecánico que requiera mantenimiento.</t>
  </si>
  <si>
    <t>F2-10 Servicios de limpieza y desinfección hospitalaria
para salvaguardar la integridad del personal y los
usuarios</t>
  </si>
  <si>
    <t>02-10 Total de Servicios de Limpieza y Desinfección Hospitalaria realizados en el Instituto.</t>
  </si>
  <si>
    <t>Bitácoras de Limpieza,
Manifiestos, Bitácoras de RPBI,
RP Facturas de proveedores.</t>
  </si>
  <si>
    <t>(Servicios de Limpieza, Lavandería y
Manejo de Residuos
(Realizado)/Servicios de Limpieza,
Lavandería y Manejo de Residuos
(Programado))*100</t>
  </si>
  <si>
    <t>Bitácoras de limpieza, manifiestos, Facturas de
proveedores, Bitácoras de RPBI y RP.</t>
  </si>
  <si>
    <t>Que se requieran y lleven a cabo los servicios de limpieza.</t>
  </si>
  <si>
    <t>Programa Presupuestario: 801 Atención integral y especializada a toda la población que presente Neoplasias</t>
  </si>
  <si>
    <t xml:space="preserve">FÓRMULA </t>
  </si>
  <si>
    <t>FRECUENCIA</t>
  </si>
  <si>
    <t>UMBRAL</t>
  </si>
  <si>
    <t>META INSTITUCIONAL</t>
  </si>
  <si>
    <t xml:space="preserve">ENE </t>
  </si>
  <si>
    <t xml:space="preserve">MAY </t>
  </si>
  <si>
    <t>JULIO</t>
  </si>
  <si>
    <r>
      <rPr>
        <sz val="9"/>
        <color theme="0" tint="-4.9989318521683403E-2"/>
        <rFont val="Arial Narrow"/>
        <family val="2"/>
      </rPr>
      <t xml:space="preserve">AVANCE OBTENIDO </t>
    </r>
    <r>
      <rPr>
        <b/>
        <sz val="9"/>
        <color theme="0" tint="-4.9989318521683403E-2"/>
        <rFont val="Arial Narrow"/>
        <family val="2"/>
      </rPr>
      <t>A DICIEMBRE</t>
    </r>
  </si>
  <si>
    <r>
      <rPr>
        <sz val="9"/>
        <color theme="0" tint="-4.9989318521683403E-2"/>
        <rFont val="Arial Narrow"/>
        <family val="2"/>
      </rPr>
      <t xml:space="preserve">META </t>
    </r>
    <r>
      <rPr>
        <b/>
        <sz val="9"/>
        <color theme="0" tint="-4.9989318521683403E-2"/>
        <rFont val="Arial Narrow"/>
        <family val="2"/>
      </rPr>
      <t>A DICIEMBRE</t>
    </r>
  </si>
  <si>
    <t>Porcentaje de lapoblación vulnerable por carencias sociales</t>
  </si>
  <si>
    <t>CONEVAL. Estimaciones con base en el MCS-ENIGH 2008,2010,2012, 2014, el MEC del MCS-ENIGH 2016, 2018 y ENIGH 2020.</t>
  </si>
  <si>
    <t>(Población vulnerable por carencias sociales con respecto al total de la población (Realizado)/ Población vulnerable por carencias sociales con respecto al total de la población (Programado))*100</t>
  </si>
  <si>
    <t>Anual</t>
  </si>
  <si>
    <t>En el Sistema de Monitoreo de Indicadores del Desarrollo de Jalisco (MIDE Jalisco), para
consulta abierta en
https://seplan.app.jalisco.gob.mx/mide</t>
  </si>
  <si>
    <t>Las y los habitantes del estado de Jalisco asumen su compromiso de corresponsabilidad en el procesode desarrollo social y acceso efectivo a sus derechos sociales.</t>
  </si>
  <si>
    <t>Cobertura de población con seguro público de salud</t>
  </si>
  <si>
    <t>Dirección de Información
Estadística y Cobertura de
Aseguramiento/ Dirección General
de Planeación y Evaluación
Sectorial / Secretaría de Salud,
Gobierno de Jalisco, Datos
preliminares a diciembre de 2019.</t>
  </si>
  <si>
    <t>(Porcentaje de la población total residente del estado que cuenta con un seguro público de salud vigente (Realizado)/Porcentaje de la población total residente del estado que cuenta con un seguro público de salud vigente (Programado))*100</t>
  </si>
  <si>
    <t xml:space="preserve">Las y los jaliscienses son consientes de la importancia desu participación y corresponsabilidad en la protección y mejoramiento de su salud, adquiriendo su compromiso para el bien común y la salud globnal. </t>
  </si>
  <si>
    <t>A1- Atención especializada para el diagnóstico de neoplasias</t>
  </si>
  <si>
    <t>01- Total de atenciones diagnósticas de neoplasias realizadas al paciente en el Instituto.</t>
  </si>
  <si>
    <t>Sistema Informático
SIHO.Bitacoras de Productividad y
hojas de productividad Hoja de
Informe diario de Enfermería de
Displasias, Hoja de Informe diario
de Quirófano, Bitácora de
Ecosonogramas Informes de
Ecosonogramas</t>
  </si>
  <si>
    <t>(Total Consultas Subsecuentes +Total Consultas de Primera vez +Total Procedimientos diagnósticos colposcopicos+Total de Endoscopias+total de estudios de mastografias+total de estudios de ecosonogramas mamarios (Realizado)/Total Consultas Subsecuentes +Total Consultas de Primera vez +Total Procedimientos diagnósticos colposcopicos+Total de
Endoscopias+total de estudios de mastografias+total de estudios de ecosonogramas mamarios (Programado))*100</t>
  </si>
  <si>
    <t>Mensual</t>
  </si>
  <si>
    <t>Consulta</t>
  </si>
  <si>
    <t>Total Consultas Subsecuentes +Total
Consultas de Primera vez +Total Procedimientos
diagnosticos colposcopicos+Total de
Endoscopias+total de estudios de
mastografias+total de estudios de
ecosonogramas mamarios</t>
  </si>
  <si>
    <t>Paciente que requiere y acude al Instituto a
recibir atención medica</t>
  </si>
  <si>
    <t>01- Atencion especializada para el Diagnostico de Neoplasias</t>
  </si>
  <si>
    <t>01-01 Atención al paciente en la consulta de primera
vez para el diagnóstico de neoplasias</t>
  </si>
  <si>
    <t xml:space="preserve">01-01 Total consulta de primera vez otorgadas a los pacientes con neoplasias en el instituto </t>
  </si>
  <si>
    <t>Sistema Informatico SIHO/ Hojas de productividad de Consulta Externa</t>
  </si>
  <si>
    <t>(Consultas de Primera vez otorgadas (Realizado)/Consultas de Primera vez otorgadas (Programado))*100</t>
  </si>
  <si>
    <t>Sistema Informático SIHO.</t>
  </si>
  <si>
    <t>Que el paciente solicite y acuda a atención medica del Instituto</t>
  </si>
  <si>
    <t>01-02 Otorgamiento de consulta externa especializada
subsecuente a los pacientes con el objetivo de
diagnosticar tratar y vigilancia de las neoplasias</t>
  </si>
  <si>
    <t>01-02 Total Consulta Subsecuente otorgada a los pacientes con neoplasias en el Instituto</t>
  </si>
  <si>
    <t>(Total Consultas Subsecuentes Otorgadas en el periodo (Realizado)/Total Consultas Subsecuentes Otorgadas en el periodo (Programado))*100</t>
  </si>
  <si>
    <t>01-03 Aplicación de procedimientos diagnósticos
mediante colposcopias para el tratamiento de neoplasias</t>
  </si>
  <si>
    <t>01-03Total de Procedimientos Diagnosticos realizados mediante
Colposcopìas en el Instituto</t>
  </si>
  <si>
    <t>Sistema Informatico SIHO. Hoja de Informe diario de Enfermeria  de Displasias.</t>
  </si>
  <si>
    <t>(Colposcopias diagnósticas realizadas (Realizado)/ Colposcopias diagnósticas realizadas (Programado)) * 100</t>
  </si>
  <si>
    <t>Tratamiento</t>
  </si>
  <si>
    <t>Que el paciente requiera atención y acuda a atención en clínica de
displasias para el tratamiento de neoplasias</t>
  </si>
  <si>
    <t>01-04 Apoyo diagnostico mediante procedimientos de
endoscopias para el abordaje de neoplasias</t>
  </si>
  <si>
    <t>01-04 Total de procedimientos Endoscopicos realizados a los pacientes con neoplasias en el Instituto</t>
  </si>
  <si>
    <t>(Total de Endoscopias realizadas en el periodo (Realizado)/Total de Endoscopias realizadas en el periodo (Programado))*100</t>
  </si>
  <si>
    <t>Hoja de Informe diario de Endoscopias</t>
  </si>
  <si>
    <t>Que el paciente requiera y acepte realizarse los procedimientos endoscópicos como parate del tratamientop integral de las neoplasias.</t>
  </si>
  <si>
    <t>01-05 Realización de estudios diagnósticos mediante
mastografías a los pacientes con sospecha de neoplasias</t>
  </si>
  <si>
    <t xml:space="preserve">01-05 Total de Estudios de Mastografías realizados a los pacientes con neoplasias en el Instituto </t>
  </si>
  <si>
    <t>Sistema Informatico SIHO. Hoja de Informe diario de Enfermeria  de Displasias. Bitácora de mastografías</t>
  </si>
  <si>
    <t>(Total de mastografías realizadas en el periodo (Realizado)/ Total de mastografías realizadas en el periodo (Programado))*100</t>
  </si>
  <si>
    <t>Estudio</t>
  </si>
  <si>
    <t>Bitácora de Mamografías/ Informes de Mamografías</t>
  </si>
  <si>
    <t xml:space="preserve">Que el paciente cumpla con los criterios para la mastografía y acuda a realizarsela al Instituto.
</t>
  </si>
  <si>
    <t>01-06 Realización de estudios diagnósticos mediante
ecosonogramas mamarios a los pacientes con sospecha de neoplasias</t>
  </si>
  <si>
    <t xml:space="preserve">01-06 Total de Estudios de Ecosonogramas mamarios realizados a los pacientes con neoplasias en el Instituto </t>
  </si>
  <si>
    <t>Sistema Informatico SIHO. Hoja de Informe diario de Enfermeria  de Displasias. Bitácora de ecosonogramas</t>
  </si>
  <si>
    <t>(Total de Ecosonogramas realizados en el periodo (Realizado) /Total de Ecosonogramas realizados en el periodo (Programado)) *100</t>
  </si>
  <si>
    <t>Bitácora de Ecosonogramas Informes de
Ecosonogramas</t>
  </si>
  <si>
    <t>Que el paciente requiera y acuda al servicio de mastografías a realizarsela al Instituto.</t>
  </si>
  <si>
    <t>01-07 Realización de estudios diagnósticos de laboratorio, Rx, Imagenología, Linfogamagrafia, Patología, PET) como parte del diagnóstico y tratamiento de las neoplasias.</t>
  </si>
  <si>
    <t>01-07 Total de Estudios Diagnósticos realizados a los pacientes con neoplasias en el Instituto</t>
  </si>
  <si>
    <t>Sistema Informatico SIHO. Hoja de Informe diario de Enfermeria  de Displasias. Facturas y reportes de servicios subrogados</t>
  </si>
  <si>
    <t>(Estudios Diagnósticos (Realizado)/ Estudios Diagnósticos
(Programado))*100</t>
  </si>
  <si>
    <t xml:space="preserve">Facturas y reportes de servicios subrogados </t>
  </si>
  <si>
    <t>Que el paciente requiera el diagnóstico y/o abordaje de neoplasias mediante estudios deiagnósticos de laboratorio, Rx, Imagenología, Linfogamagrafia, Patología, PET y acuda al Instituto</t>
  </si>
  <si>
    <t>01-08 Realización de estudios diagnósticos mediante Citoscopias a los pacientes con sospecha de neoplasias</t>
  </si>
  <si>
    <t>01-08 Total de Cistoscopias Diagnosticas realizadas a los pacientes con sospecha de neoplasias en el Instituto</t>
  </si>
  <si>
    <t>Sistema Informatico SIHO. Hoja de Informe diario de Enfermeria  de Displasias. Bitácora de quirófano</t>
  </si>
  <si>
    <t>(Cistoscopias Diagnosticas (Realizado)/Cistoscopias Diagnosticas (Programado))*100</t>
  </si>
  <si>
    <t xml:space="preserve">Atención </t>
  </si>
  <si>
    <t>Hoja de Informe diario de Urología.</t>
  </si>
  <si>
    <t>Que el paciente requiera el abordaje mediante citoscopias y acuda a realizarse el
estudio al Instituto.</t>
  </si>
  <si>
    <t xml:space="preserve">02 Tratamiento Integral del Paciente con Neoplasias </t>
  </si>
  <si>
    <t>A2- Tratamiento integral y especializadootorgado al paciente con neoplasias</t>
  </si>
  <si>
    <t>02 Total de tratamientos integrales otorgados a los pacientes con neoplasias en el Instituto</t>
  </si>
  <si>
    <t>Hoja de Informe de programación
quirúrgica. Sistema Informático
SIHO.Bitacora de Física medica,
Hoja de Informe diario de
aplicaciones de quimioterapia,
Hoja de informe diario de admisión
continua, Bitácora de
productividad de Clínica de
catéter, Bitácora de Productividad
de heridas y estomas</t>
  </si>
  <si>
    <t>(Total de Cirugías realizadas +Total egresos+Total aplicaciones de quimioterapia+Total de tratamientos radiantes+Conos cervicales+atencion en admisión continua+procedimeintos
en clínica de catéter, procedimientos en clínica de heridas y estomas (Realizado) / Total de Cirugías realizadas+Total egresos+Total aplicaciones de quimioterapia+Total de tratamientos
radiantes+Conos cervicales+atencion
en admisión continua+procedimeintos
en clínica de catéter, procedimientos en
clínica de heridas y estomas
(Programado))*100</t>
  </si>
  <si>
    <t>Hoja de Informe de programación quirúrgica.
Sistema Informático SIHO.Bitacora de Física
medica, Hoja de Informe diario de aplicaciones
de quimioterapia, Hoja de informe diario de
admisión continua, Bitácora de productividad de
Clínica de catéter, Bitácora de Productividad de
heridas y estomas. Pagina web de la Institución</t>
  </si>
  <si>
    <t>Se cuenta con los medios necesarios para el
tratamiento de los pacientes con neoplasias que
lo requieran</t>
  </si>
  <si>
    <t>A2-01 Tratamiento mediante cirugías realizadas a pacientes como parte del tratamiento de neoplasias</t>
  </si>
  <si>
    <t>02-01 Total de Cirugias realizadas a los pacientes con neoplasias como parte del tratamiento integral en el Instituto.</t>
  </si>
  <si>
    <t>Hoja de Informe de programación
quirúrgica. Sistema Informático
SIHO.</t>
  </si>
  <si>
    <t>(Total de Cirugías realizadas en el
periodo (Realizado)/Total de Cirugías
realizadas en el periodo
(Programado))*100</t>
  </si>
  <si>
    <t>Cirugía</t>
  </si>
  <si>
    <t>Hoja de Informe de programación quirúrgica.
Sistema Informático SIHO.</t>
  </si>
  <si>
    <t>Que el paciente acuda y requiera tratamiento integral con cirugía</t>
  </si>
  <si>
    <t>A2-02 Egresos Hospitalarios reportados en las áreas de
hospitalización como parte de la atención integral del paciente con neoplasias</t>
  </si>
  <si>
    <t>02-02 Total de Egresos Hospitalarios  de pacientes con neoplasias en el Instituto</t>
  </si>
  <si>
    <t>Hoja de informe de Programación quirúrgica / Sistema Informatico SIHO.</t>
  </si>
  <si>
    <t>(Total de Egresos Hospitalarios
reportados en el periodo
(Realizado)/Total de Egresos
Hospitalarios reportados en el periodo
(Programado))*100</t>
  </si>
  <si>
    <t>Egreso hospitalario</t>
  </si>
  <si>
    <t>Sistema Informático SIHO/ Bitácora de Ingresos y Egresos de Hospitalización piso 1 y 2</t>
  </si>
  <si>
    <t>Que el paciente requiera atención
hospitalaria como parte de su atención médica para el abordaje de las neoplasias</t>
  </si>
  <si>
    <t>A2-03 Tratamientos radiantes otorgados al paciente como parte del tratamiento integral de las neoplasias</t>
  </si>
  <si>
    <r>
      <t xml:space="preserve">02-03 Total de Tratamientos </t>
    </r>
    <r>
      <rPr>
        <sz val="9"/>
        <rFont val="Arial Narrow"/>
        <family val="2"/>
      </rPr>
      <t xml:space="preserve">  radiantes otorgados a los pacientes con neoplasias como parte del tratamiento integral en el Instituto</t>
    </r>
  </si>
  <si>
    <t xml:space="preserve">Hoja de informe de programación quirúrgica. Sistema informático SIHO. Bitacora productividad  de Fisica Medica </t>
  </si>
  <si>
    <t>(Total de Tratamientos otorgados al
paciente mediante radiación en el
periodo (Realizado)/Total de
Tratamientos otorgados al paciente
mediante radiación en el periodo
(Programado))*100</t>
  </si>
  <si>
    <t xml:space="preserve">Tratamiento </t>
  </si>
  <si>
    <t>Bitácora productividad de Física Medica</t>
  </si>
  <si>
    <t>Que el paciente requiera y acuda a su tratamiento radiante al Instituto</t>
  </si>
  <si>
    <t>A2-04 Aplicaciones de medicamentos antineoplásicos otorgados al paciente durante su tratamiento</t>
  </si>
  <si>
    <t>02-04 Total de Aplicaciones con quimioterapia otorgados a los pacientes con neoplasias en el Instituto</t>
  </si>
  <si>
    <t>Hoja de informe de Programación quirúrgica / Sistema Informatico SIHO Hoja de Informe diario de Aplicación de Quimioterapia.</t>
  </si>
  <si>
    <t>(Total de Aplicaciones de
medicamentos antineoplásicos
otorgados en el periodo.
(Realizado)/Total de Aplicaciones de
medicamentos antineoplásicos
otorgados en el periodo.
(Programado))*100</t>
  </si>
  <si>
    <t>Hoja de Informe diario de Aplicación de
Quimioterapia.</t>
  </si>
  <si>
    <t>Que el paciente requiera y acuda a su tratamiento</t>
  </si>
  <si>
    <t>A2-05 Aplicación de procedimientos endoscópicos
(conos), como parte del tratamiento de las neoplasias</t>
  </si>
  <si>
    <t>02-05 Total de conos cervicales mediante colpocopias realizadas a los pacientes con neoplasias en el Instituto</t>
  </si>
  <si>
    <t>Hoja de informe de Programación quirúrgica / Sistema Informatico SIHO. (Bitacora de Displasias)</t>
  </si>
  <si>
    <t>(Conos cervicales mediante
colposcopías realizados en el periodo
(Realizado)/Conos cervicales mediante
colposcopías realizados en el periodo
(Programado))*100</t>
  </si>
  <si>
    <t>Sistema informativo SIHO/ Bitácora de Displasias</t>
  </si>
  <si>
    <t>Que el paciente requiera y acuda a su tratamiento endoscópico como parte del tratamiento integral de lasneoplasias.</t>
  </si>
  <si>
    <t>A2-06 Atención médica otorgada al paciente en estado crítico en el servicio de admisión continua</t>
  </si>
  <si>
    <t>02-06 Total de Atenciones en Admision Continua al paciente critico con neoplasias en el Instituto</t>
  </si>
  <si>
    <t xml:space="preserve">Hoja de actividad de admision continua / Sistema Informatico SIHO </t>
  </si>
  <si>
    <t>(Atención medica prioritaria
(Realizado)/Atención medica prioritaria
(Programado))*100</t>
  </si>
  <si>
    <t>Hoja de actividad de admisión continua /Sistema Informático SIHO</t>
  </si>
  <si>
    <t>Que el paciente requiera y acuda a atención médica prioritaria del Instituto</t>
  </si>
  <si>
    <t>A2-07 Atención integrañ al paciente con neoplasias,mediante la intervención de la clínica de cateter delInstituto</t>
  </si>
  <si>
    <t>02-07 Total Intervenciones en Clinica de Cateter realizadas a los pacientes con neoplasias en el Instituto</t>
  </si>
  <si>
    <t>Bitacora productividad de Clinica de cateter</t>
  </si>
  <si>
    <t>(Colocación de cateter (Realizado)/Colocación de cateter
(Programado))*100</t>
  </si>
  <si>
    <t>Bitácora productividad de Clínica de catéter</t>
  </si>
  <si>
    <t>Que el paciente con neoplasia requiera y acuda a la colocación y cuidado del Cateter en el Instituto.</t>
  </si>
  <si>
    <t>A2-08 Intervenciones al paciente con neoplasias en la clínica de heridas y estomas</t>
  </si>
  <si>
    <t>02-08 Total Intervenciones en Clinica de Heridas y Estomas realizadas a los pacientes con neoplasias en el Instituto</t>
  </si>
  <si>
    <t xml:space="preserve">Bitacora productividad  de Clinica de heridas y estomas </t>
  </si>
  <si>
    <t>(Curación de heridas y estomas (Realizado)/Curación de heridas y
estomas (Programado))*100</t>
  </si>
  <si>
    <t>Bitácora productividad de Clínica de heridas y estomas</t>
  </si>
  <si>
    <t>Que el paciente acuda a curaciones a clínica de heridas y estomas</t>
  </si>
  <si>
    <t>A2-09 Aplicación de tratamiento radiante con Braquiterapia como parte del tratamiento de las neoplasias</t>
  </si>
  <si>
    <t>02-09 Total de tratamientos otorgados mediante Braquiterapia a los pacientes con neoplasias</t>
  </si>
  <si>
    <t xml:space="preserve">Bitacora productividad de Radioterapia. /SIHO. </t>
  </si>
  <si>
    <t>(Tratamiento con braquiterapia (Realizado)/Tratamiento con
braquiterapia (Programado))*100</t>
  </si>
  <si>
    <t>Bitácora productividad de Radioterapia. /SIHO.</t>
  </si>
  <si>
    <t>Que el paciente con neoplasias requiere tratamiento mediante braquiterapia y acuda al Instituto</t>
  </si>
  <si>
    <t>A2-10 Aplicación de tratamiento con radio intervencionismo como parte del tratamiento a los pacientes con neoplasias</t>
  </si>
  <si>
    <t>02-10 Total de tratamientos otorgados mediante radio intervencionismo a los pacientes con neoplasias en el Instituto</t>
  </si>
  <si>
    <t>Bitácora productividad /SIHO.</t>
  </si>
  <si>
    <t>(Tratamientos con radiointervencionismo (Realizado)/Tratamientos con
radiointervencionismo Programado))*100</t>
  </si>
  <si>
    <t>Bitácora productividad radiointervencionismo / SIHO.</t>
  </si>
  <si>
    <t>Que el paciente requiera y acuda a su tratamiento mediante radiointervencionismo</t>
  </si>
  <si>
    <t>A2-11 Aplicación de tratamiento con cistoscopias como
parte del tratamiento de las neoplasias</t>
  </si>
  <si>
    <t>02-11 Total de Citoscopias de Tratamiento realizadas a los pacientes con neoplasias en el Instituto</t>
  </si>
  <si>
    <t>(Tratamientos con Citoscopia (Realizado)/Tratamientos con
Citoscopia (Programado))*100</t>
  </si>
  <si>
    <t>Que el paciente requiera y acuda a su tratamiento mediante citoscopia</t>
  </si>
  <si>
    <t>03 Rehabilitación otorgada a pacientes con neoplasias.</t>
  </si>
  <si>
    <t>03 Rehabilitación otorgada a pacientes con
neoplasias</t>
  </si>
  <si>
    <t>03 Total de rehabilitaciones otorgadas a pacientes con neoplasias.</t>
  </si>
  <si>
    <t>Sistema Informático SIHO.Hoja de
Informe de Clínica del Dolor.
Bitácora de cuidados paliativos</t>
  </si>
  <si>
    <t>(Total consulta de clínica del
dolor+Total manejo del dolor en
hospitalizacion+Total intervenciones de
psicología en hospitalizacion+total de
consultas de soporte +total de visitas
domiciliarias (Realizado)/Total consulta
de clínica del dolor+Total manejo del
dolor en hospitalizacion+Total
intervenciones de psicología en
hospitalizacion+total de consultas de
soporte +total de visitas domiciliarias
(Programado))*100</t>
  </si>
  <si>
    <t>Sistema Informático SIHO.Hoja de Informe de
Clínica del Dolor. Bitácora de cuidados
paliativos. Pagina web de la Institución</t>
  </si>
  <si>
    <t>Se cuenta con los medios necesarios para la
rehabilitación de los pacientes con neoplasias
que lo requieran</t>
  </si>
  <si>
    <t>A3-01 Consultas otorgadas en clínica del dolor</t>
  </si>
  <si>
    <t>03-01 Total pacientes con neoplasias atendidos en Consulta de clínica del dolor del Instituto</t>
  </si>
  <si>
    <t>Sistema Informático SIHO. Hoja de
Informe de Clínica del Dolor.</t>
  </si>
  <si>
    <t>(Total de Consultas otorgadas en el
periodo (Realizado)/Total de Consultas
otorgadas en el periodo
(Programado))*100</t>
  </si>
  <si>
    <t>Sistema Informático SIHO. Hoja de Informe de Clínica del Dolor.</t>
  </si>
  <si>
    <t>Que el paciente requiera y acuda al Instituto para el manejo del mismo.</t>
  </si>
  <si>
    <t>A3-02 Manejo del paciente con dolor en el área de hospitalización.</t>
  </si>
  <si>
    <t>03-02 Total de pacientes con neoplasias atendidos para el cuidado y manejo del dolor en hospitalización del Instituto.</t>
  </si>
  <si>
    <t>(Total de paciente hospitalizados con
Manejo del dolor en el periodo
(Realizado)/Total de paciente
hospitalizados con Manejo del dolor en
el periodo (Programado))*100</t>
  </si>
  <si>
    <t>Paciente</t>
  </si>
  <si>
    <t>Que el paciente tenga dolor y acuda al Instituto para su abordaje en hospitalización.</t>
  </si>
  <si>
    <t>A3-03 Atención integral del paciente mediante el abordaje nutricio del paciente hospitalizado.</t>
  </si>
  <si>
    <t>03-03 Total de atenciones nutricias otorgadas a los pacientes con neoplasias en hospitalización</t>
  </si>
  <si>
    <t>(Atenciones nutricias al paciente
hospitalizado (Realizado)/Atenciones
nutricias al paciente hospitalizado
(Programado))*100</t>
  </si>
  <si>
    <t>Sistema Informático SIHO. Hoja de Informe de Nutrición.</t>
  </si>
  <si>
    <t>Que el paciente seencuentre hospitalizado requierea abordaje nutricional comoparte de su tratamiento</t>
  </si>
  <si>
    <t>A3-04 Intervenciones de Psicología Oncológica al paciente con neoplasias en el servicio de hospitalización</t>
  </si>
  <si>
    <t>03-04 Total de Intervenciones realizadas en hospitalización por Psicología Oncológica al paciente con neoplasias</t>
  </si>
  <si>
    <t>Sistema Informático SIHO. Informe
de Productividad de Psicología.</t>
  </si>
  <si>
    <t>(Total de intervenciones de Psicología
Oncológica en hospitalización en el
periodo (Realizado)/Total de
intervenciones de Psicología
Oncológica en hospitalización en el
periodo (Programado))*100</t>
  </si>
  <si>
    <t>Intervención</t>
  </si>
  <si>
    <t>Sistema Informático SIHO. Informe de Productividad de Psicología.</t>
  </si>
  <si>
    <t>Que el paciente requiera atención psicológica y se encuentre hospitalizado en el Instituto</t>
  </si>
  <si>
    <t>A3-05 Intervenciones de Psicología Oncológica al cuidador primario del paciente con neoplasias hospitalizado en el Instituto.</t>
  </si>
  <si>
    <t>03-05 Total de Intervenciones realizadas en hospitalizacion por Psicología Oncológica al
cuidador primario</t>
  </si>
  <si>
    <t>(Atenciones Psicológicas al cuidador
primario en hospitalización
(Realizado)/Atenciones Psicológicas al
cuidador primario en hospitalización
(Programado))*100</t>
  </si>
  <si>
    <t>Que el cuidador primario del paciente con neoplasias, requiera y acepte intervención psicológica para el manejo del duelo.</t>
  </si>
  <si>
    <t>A3-06 Otorgar atención médica integral al paciente con neoplasias mediante Consultas de soporte,psicología, dermatología, urología, genética,etc.</t>
  </si>
  <si>
    <t>03-06 Total de atenciones realizadas mediante consultas de soporte al paciente con neoplasias en el Instituto</t>
  </si>
  <si>
    <t>(Consultas d soporte otorgadas
(Realizado)/Consultas d soporte
otorgadas (Programado))*100</t>
  </si>
  <si>
    <t>Sistema Informático SIHO/ Hojas de productividad de Consulta Externa</t>
  </si>
  <si>
    <t>Que el paciente con neoplasias requiera de la atención integral de otras especialidades como parte de su atención en el Instituto.</t>
  </si>
  <si>
    <t>A3-07 Atencion multidisciplinaria al paciente con neoplasias mediante el manejo, cuidado del dolor y visitas domiciliarias del equipo de cuidados paliativos</t>
  </si>
  <si>
    <t>03-07 Total de rehabilitaciones otorgadas de forma integral y especializada mediante visitas diomiciliarias paliativas a los pacientes con neoplasias</t>
  </si>
  <si>
    <t>Bitácora de cuidados paliativos
sistema Informático SIHO</t>
  </si>
  <si>
    <t>(Visitas Paliativos (Realizado)/Visitas
Paliativos (Programado))*100</t>
  </si>
  <si>
    <t>Visita</t>
  </si>
  <si>
    <t>Bitácora de cuidados paliativos sistema Informático SIHO</t>
  </si>
  <si>
    <t>Que el paciente cumpla con los criterios de ingreso al programa de paliativos y acepte las visitas domiciliarias del Programa de Cuidados Paliativos del Instituto</t>
  </si>
  <si>
    <t>A3-08 Estudios Socioeconómicos realizados para la identificación de redes de apoyo.</t>
  </si>
  <si>
    <t>03-08 Total Estudios Socioeconómicos realizados a los pacientes con neoplasias del Instituto.</t>
  </si>
  <si>
    <t xml:space="preserve">Bitácora de cuidados paliativos
sistema Informático SIHO. Bitacora de E.S Trabajo Social </t>
  </si>
  <si>
    <t>(Estudios Socioeconomicos realizados (Realizado)/Estudios Socioeconomicos realizados (Programado))*100</t>
  </si>
  <si>
    <t xml:space="preserve">Estudio </t>
  </si>
  <si>
    <t>Bitácora de E.S Trabajo Social</t>
  </si>
  <si>
    <t>Que el paciente requiera atención médica para el diagnóstico, tratamiento de las neoplasias y requiera el apoyo institucional para el acceso a las mismas mediante la valoración socioeconómica.</t>
  </si>
  <si>
    <t>A3-09 Atención integral al paciente con cáncer en Trabajo Social</t>
  </si>
  <si>
    <t>03-09 Total Atenciones Institucionales realizadas por Trabajo Social a los pacientes con Neoplasias del Instituto</t>
  </si>
  <si>
    <t>(Atención Institucional por trabajo social
(Realizado)/Atención Institucional por
trabajo social (Programado))*100</t>
  </si>
  <si>
    <t>Bitácora de Trabajo Social/ Sistema informático SIHO</t>
  </si>
  <si>
    <t>Que el paciente con neoplasias requiera atención médica yrequiera de apoyo institucional</t>
  </si>
  <si>
    <t>04-Reconstruccion mamaria realizada para
mejorar la calidad de vida de los pacientes
con cáncer de mama</t>
  </si>
  <si>
    <t>A4-Reconstruccion mamaria realizada, para mejorar la calidad de vida de los pacientes con cancer de mama</t>
  </si>
  <si>
    <t xml:space="preserve">04 Total de Reconstruccion mamaria realizada para mejorar la calidad de vida de los pacientes con cancer de mama </t>
  </si>
  <si>
    <t>Bitacoras de Quirofano sistema SIHO</t>
  </si>
  <si>
    <t>(Intervenciones para reconstrucción mamaria (Realizado)/ Intervenciones para reconstrucción mamaria (Programado)) *100</t>
  </si>
  <si>
    <t>Bitacoras de Quirofano / Sistema SIHO</t>
  </si>
  <si>
    <t>Que el paciente con cáncer de mama sea candidato para la reconstrucción mamaria</t>
  </si>
  <si>
    <t xml:space="preserve">04 Reconstruccion mamaria realizada para mejorarla calidad de vida de los pacientes con cancer de mama </t>
  </si>
  <si>
    <t xml:space="preserve">Actividad </t>
  </si>
  <si>
    <t>A6-01 Intervención quirúrgica para la reconstrucciones
mamarias a los pacientes con cáncer de mama</t>
  </si>
  <si>
    <t>04-01 Total de Intervenciones quirúrgicas realizadas para reconstrucción mamaria de los pacientes con neoplasias del Instituto</t>
  </si>
  <si>
    <t>(Intervenciones quirúrgicas para la Re
construcción mamaria
(Realizado)/Intervenciones quirúrgicas
para la Re construcción mamaria
(Programado))*100</t>
  </si>
  <si>
    <t>Que el paciente cumpla los criterios para la reconstrucción mamaria y acepte realizarse la reconstrucción</t>
  </si>
  <si>
    <t>A6-02 Atención en Hospitalización para la Reconstrucción mamaria a pacientes con cáncer de mama</t>
  </si>
  <si>
    <t>04-02 Total de Egresos Hospitalarios realizados de pacientes en proceso de Reconstruccion mamaria en el Instituto</t>
  </si>
  <si>
    <t>(Atención hospitalaria (Realizado) / Atención hospitalaria (Programado))*100</t>
  </si>
  <si>
    <t>Bitácora de ingresos y egresos de Hospitalización. Sistema Informático SIHO</t>
  </si>
  <si>
    <t>Que el paciente sea candidato y acepte la reconstrucción mamaria</t>
  </si>
  <si>
    <t>A6-03 otorgamiento de consulta externa especializada a los pacientes con cáncer de mama con el objetivo de tratar y dar vigilancia a la Re construcción mamaria.</t>
  </si>
  <si>
    <t>04-03 Total Consulta Externa Especializada otorgada para la Re construcción mamaria del paciente con neoplasias en el Instituto</t>
  </si>
  <si>
    <t>(Consultas para la Re construcción
mamaria (Realizado)/Consultas para la
Re construcción mamaria
(Programado))*100</t>
  </si>
  <si>
    <t>Hoja de productividad diaria de cirugía reconstructiva. Sistema de información SIHO</t>
  </si>
  <si>
    <t xml:space="preserve">Que el paciente cumpla y acepte los criterios para la reconstrucción mamaria </t>
  </si>
  <si>
    <t>Origen y Aplicación de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</si>
</sst>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quot;$&quot;* #,##0.00_-;_-&quot;$&quot;* &quot;-&quot;??_-;_-@_-"/>
    <numFmt numFmtId="43" formatCode="_-* #,##0.00_-;\-* #,##0.00_-;_-* &quot;-&quot;??_-;_-@_-"/>
    <numFmt numFmtId="164" formatCode="General_)"/>
    <numFmt numFmtId="165" formatCode="0_ ;\-0\ "/>
    <numFmt numFmtId="166" formatCode="_-[$€-2]* #,##0.00_-;\-[$€-2]* #,##0.00_-;_-[$€-2]* &quot;-&quot;??_-"/>
    <numFmt numFmtId="167" formatCode="00"/>
    <numFmt numFmtId="168" formatCode="_(* #,##0.00_);_(* \(#,##0.00\);_(* &quot;-&quot;??_);_(@_)"/>
    <numFmt numFmtId="169" formatCode="_-* #,##0.00_-;\-* #,##0.00_-;_-* \-??_-;_-@_-"/>
    <numFmt numFmtId="170" formatCode="_-\$* #,##0.00_-;&quot;-$&quot;* #,##0.00_-;_-\$* \-??_-;_-@_-"/>
    <numFmt numFmtId="171" formatCode="_(* #,##0\ &quot;pta&quot;_);_(* \(#,##0\ &quot;pta&quot;\);_(* &quot;-&quot;??\ &quot;pta&quot;_);_(@_)"/>
    <numFmt numFmtId="172" formatCode="[$-80A]General"/>
    <numFmt numFmtId="173" formatCode="#,##0_ ;\-#,##0\ "/>
    <numFmt numFmtId="174" formatCode="#,##0.0"/>
    <numFmt numFmtId="175" formatCode="#,##0.00_ ;\-#,##0.00\ "/>
    <numFmt numFmtId="176" formatCode="#,##0.0000000000_ ;\-#,##0.0000000000\ "/>
    <numFmt numFmtId="177" formatCode="0.0"/>
  </numFmts>
  <fonts count="75">
    <font>
      <sz val="11"/>
      <color theme="1"/>
      <name val="Calibri"/>
      <family val="2"/>
      <scheme val="minor"/>
    </font>
    <font>
      <sz val="11"/>
      <color theme="1"/>
      <name val="Calibri"/>
      <family val="2"/>
      <scheme val="minor"/>
    </font>
    <font>
      <sz val="9"/>
      <color theme="1"/>
      <name val="Arial"/>
      <family val="2"/>
    </font>
    <font>
      <b/>
      <sz val="9"/>
      <name val="Arial"/>
      <family val="2"/>
    </font>
    <font>
      <sz val="10"/>
      <name val="Arial"/>
      <family val="2"/>
    </font>
    <font>
      <sz val="9"/>
      <name val="Arial"/>
      <family val="2"/>
    </font>
    <font>
      <b/>
      <sz val="9"/>
      <color theme="1"/>
      <name val="Arial"/>
      <family val="2"/>
    </font>
    <font>
      <b/>
      <sz val="8"/>
      <color theme="1"/>
      <name val="Arial"/>
      <family val="2"/>
    </font>
    <font>
      <sz val="8"/>
      <color theme="1"/>
      <name val="Arial"/>
      <family val="2"/>
    </font>
    <font>
      <sz val="11"/>
      <color indexed="8"/>
      <name val="Calibri"/>
      <family val="2"/>
    </font>
    <font>
      <sz val="9"/>
      <color theme="1"/>
      <name val="Calibri"/>
      <family val="2"/>
      <scheme val="minor"/>
    </font>
    <font>
      <b/>
      <sz val="11"/>
      <color theme="1"/>
      <name val="Calibri"/>
      <family val="2"/>
      <scheme val="minor"/>
    </font>
    <font>
      <b/>
      <sz val="10"/>
      <name val="Arial"/>
      <family val="2"/>
    </font>
    <font>
      <sz val="11"/>
      <color theme="1"/>
      <name val="Calibri"/>
      <family val="2"/>
    </font>
    <font>
      <u/>
      <sz val="8"/>
      <color theme="10"/>
      <name val="MS Sans Serif"/>
      <family val="2"/>
    </font>
    <font>
      <u/>
      <sz val="8.8000000000000007"/>
      <color theme="10"/>
      <name val="Calibri"/>
      <family val="2"/>
    </font>
    <font>
      <u/>
      <sz val="11"/>
      <color theme="10"/>
      <name val="Calibri"/>
      <family val="2"/>
    </font>
    <font>
      <sz val="10"/>
      <name val="Courier"/>
      <family val="3"/>
    </font>
    <font>
      <sz val="10"/>
      <name val="Times New Roman"/>
      <family val="1"/>
      <charset val="204"/>
    </font>
    <font>
      <sz val="8"/>
      <name val="MS Sans Serif"/>
      <family val="2"/>
    </font>
    <font>
      <sz val="10"/>
      <name val="Times New Roman"/>
      <family val="1"/>
    </font>
    <font>
      <sz val="11"/>
      <color rgb="FF000000"/>
      <name val="Calibri1"/>
    </font>
    <font>
      <b/>
      <i/>
      <sz val="9"/>
      <name val="Arial"/>
      <family val="2"/>
    </font>
    <font>
      <sz val="9"/>
      <color theme="0"/>
      <name val="Arial"/>
      <family val="2"/>
    </font>
    <font>
      <i/>
      <sz val="9"/>
      <name val="Arial"/>
      <family val="2"/>
    </font>
    <font>
      <i/>
      <sz val="9"/>
      <color theme="1"/>
      <name val="Arial"/>
      <family val="2"/>
    </font>
    <font>
      <sz val="8"/>
      <name val="Arial"/>
      <family val="2"/>
    </font>
    <font>
      <b/>
      <sz val="14"/>
      <name val="Arial"/>
      <family val="2"/>
    </font>
    <font>
      <b/>
      <sz val="12"/>
      <name val="Arial"/>
      <family val="2"/>
    </font>
    <font>
      <sz val="6"/>
      <name val="Arial"/>
      <family val="2"/>
    </font>
    <font>
      <sz val="7"/>
      <name val="Arial"/>
      <family val="2"/>
    </font>
    <font>
      <b/>
      <sz val="7"/>
      <color rgb="FF0000FF"/>
      <name val="Arial"/>
      <family val="2"/>
    </font>
    <font>
      <b/>
      <sz val="7"/>
      <color theme="9" tint="-0.499984740745262"/>
      <name val="Arial"/>
      <family val="2"/>
    </font>
    <font>
      <sz val="6"/>
      <color theme="1"/>
      <name val="Arial"/>
      <family val="2"/>
    </font>
    <font>
      <b/>
      <sz val="8"/>
      <color rgb="FF0000FF"/>
      <name val="Arial"/>
      <family val="2"/>
    </font>
    <font>
      <b/>
      <sz val="8"/>
      <name val="Arial"/>
      <family val="2"/>
    </font>
    <font>
      <b/>
      <sz val="8"/>
      <color rgb="FF800080"/>
      <name val="Arial"/>
      <family val="2"/>
    </font>
    <font>
      <sz val="10"/>
      <color theme="1"/>
      <name val="Arial"/>
      <family val="2"/>
    </font>
    <font>
      <sz val="9"/>
      <color rgb="FFFF0000"/>
      <name val="Arial"/>
      <family val="2"/>
    </font>
    <font>
      <sz val="8"/>
      <color theme="1"/>
      <name val="Calibri"/>
      <family val="2"/>
      <scheme val="minor"/>
    </font>
    <font>
      <b/>
      <sz val="8"/>
      <color theme="1"/>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b/>
      <sz val="12"/>
      <color theme="1"/>
      <name val="Nutmeg"/>
    </font>
    <font>
      <b/>
      <sz val="20"/>
      <color theme="1"/>
      <name val="Calibri"/>
      <family val="2"/>
      <scheme val="minor"/>
    </font>
    <font>
      <b/>
      <sz val="10"/>
      <name val="Arial Narrow"/>
      <family val="2"/>
    </font>
    <font>
      <b/>
      <sz val="8"/>
      <name val="Nutmeg"/>
    </font>
    <font>
      <b/>
      <sz val="8"/>
      <color theme="1"/>
      <name val="Nutmeg"/>
    </font>
    <font>
      <b/>
      <sz val="10"/>
      <color theme="1"/>
      <name val="Arial Narrow"/>
      <family val="2"/>
    </font>
    <font>
      <b/>
      <sz val="9"/>
      <color theme="1"/>
      <name val="Nutmeg"/>
    </font>
    <font>
      <b/>
      <sz val="10"/>
      <color theme="1"/>
      <name val="Nutmeg"/>
    </font>
    <font>
      <b/>
      <sz val="9"/>
      <color theme="0"/>
      <name val="Arial Narrow"/>
      <family val="2"/>
    </font>
    <font>
      <b/>
      <sz val="9"/>
      <color theme="0" tint="-4.9989318521683403E-2"/>
      <name val="Arial Narrow"/>
      <family val="2"/>
    </font>
    <font>
      <sz val="9"/>
      <color theme="0" tint="-4.9989318521683403E-2"/>
      <name val="Arial Narrow"/>
      <family val="2"/>
    </font>
    <font>
      <b/>
      <sz val="9"/>
      <name val="Arial"/>
      <family val="2"/>
      <charset val="1"/>
    </font>
    <font>
      <sz val="9"/>
      <name val="Arial Narrow"/>
      <family val="2"/>
    </font>
    <font>
      <sz val="8"/>
      <name val="Arial"/>
      <family val="2"/>
      <charset val="1"/>
    </font>
    <font>
      <sz val="9"/>
      <name val="Arial"/>
      <family val="2"/>
      <charset val="1"/>
    </font>
    <font>
      <b/>
      <sz val="10"/>
      <color rgb="FF993366"/>
      <name val="Arial"/>
      <family val="2"/>
      <charset val="1"/>
    </font>
    <font>
      <b/>
      <sz val="10"/>
      <name val="Arial"/>
      <family val="2"/>
      <charset val="1"/>
    </font>
    <font>
      <sz val="9"/>
      <color theme="1"/>
      <name val="Arial Narrow"/>
      <family val="2"/>
    </font>
    <font>
      <b/>
      <sz val="9"/>
      <color theme="1"/>
      <name val="Arial"/>
      <family val="2"/>
      <charset val="1"/>
    </font>
    <font>
      <b/>
      <sz val="10"/>
      <color theme="1"/>
      <name val="Arial"/>
      <family val="2"/>
    </font>
    <font>
      <sz val="7"/>
      <name val="Arial"/>
      <family val="2"/>
      <charset val="1"/>
    </font>
    <font>
      <sz val="11"/>
      <color rgb="FF000000"/>
      <name val="Calibri"/>
      <family val="2"/>
    </font>
    <font>
      <b/>
      <sz val="10"/>
      <name val="Nutmeg"/>
    </font>
    <font>
      <b/>
      <sz val="8"/>
      <color theme="1"/>
      <name val="Arial Narrow"/>
      <family val="2"/>
    </font>
    <font>
      <b/>
      <sz val="12"/>
      <color theme="0"/>
      <name val="Calibri"/>
      <family val="2"/>
      <scheme val="minor"/>
    </font>
    <font>
      <sz val="9"/>
      <color theme="0"/>
      <name val="Arial Narrow"/>
      <family val="2"/>
    </font>
    <font>
      <sz val="10"/>
      <name val="Arial Narrow"/>
      <family val="2"/>
    </font>
    <font>
      <b/>
      <sz val="10"/>
      <color rgb="FF006666"/>
      <name val="Arial"/>
      <family val="2"/>
      <charset val="1"/>
    </font>
    <font>
      <b/>
      <sz val="10"/>
      <color theme="1"/>
      <name val="Arial"/>
      <family val="2"/>
      <charset val="1"/>
    </font>
    <font>
      <b/>
      <sz val="10"/>
      <color rgb="FFCC0099"/>
      <name val="Arial"/>
      <family val="2"/>
      <charset val="1"/>
    </font>
    <font>
      <sz val="10"/>
      <color rgb="FFCC0099"/>
      <name val="Arial"/>
      <family val="2"/>
      <charset val="1"/>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00000"/>
        <bgColor theme="4"/>
      </patternFill>
    </fill>
    <fill>
      <patternFill patternType="solid">
        <fgColor rgb="FF993366"/>
        <bgColor theme="4"/>
      </patternFill>
    </fill>
    <fill>
      <patternFill patternType="solid">
        <fgColor rgb="FF993366"/>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504">
    <xf numFmtId="0" fontId="0" fillId="0" borderId="0"/>
    <xf numFmtId="43" fontId="1" fillId="0" borderId="0" applyFont="0" applyFill="0" applyBorder="0" applyAlignment="0" applyProtection="0"/>
    <xf numFmtId="164" fontId="4" fillId="0" borderId="0"/>
    <xf numFmtId="0" fontId="4" fillId="0" borderId="0"/>
    <xf numFmtId="0" fontId="1" fillId="0" borderId="0"/>
    <xf numFmtId="43" fontId="9" fillId="0" borderId="0" applyFont="0" applyFill="0" applyBorder="0" applyAlignment="0" applyProtection="0"/>
    <xf numFmtId="0" fontId="13" fillId="0" borderId="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9" fontId="9" fillId="0" borderId="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1"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4" fontId="13" fillId="0" borderId="0" applyFont="0" applyFill="0" applyBorder="0" applyAlignment="0" applyProtection="0"/>
    <xf numFmtId="170" fontId="9"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164"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9" fillId="0" borderId="0"/>
    <xf numFmtId="0" fontId="1" fillId="0" borderId="0"/>
    <xf numFmtId="0" fontId="1" fillId="0" borderId="0"/>
    <xf numFmtId="0" fontId="18" fillId="0" borderId="0" applyNumberFormat="0" applyFill="0" applyBorder="0" applyProtection="0">
      <alignment vertical="top" wrapText="1"/>
    </xf>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9"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171" fontId="4" fillId="0" borderId="0" applyFont="0" applyFill="0" applyBorder="0" applyAlignment="0" applyProtection="0"/>
    <xf numFmtId="0" fontId="1" fillId="0" borderId="0"/>
    <xf numFmtId="0" fontId="1" fillId="0" borderId="0"/>
    <xf numFmtId="43" fontId="13" fillId="0" borderId="0" applyFont="0" applyFill="0" applyBorder="0" applyAlignment="0" applyProtection="0"/>
    <xf numFmtId="172" fontId="21" fillId="0" borderId="0" applyBorder="0" applyProtection="0"/>
    <xf numFmtId="43" fontId="1"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1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3" fontId="13" fillId="0" borderId="0" applyFont="0" applyFill="0" applyBorder="0" applyAlignment="0" applyProtection="0"/>
    <xf numFmtId="44" fontId="1" fillId="0" borderId="0" applyFont="0" applyFill="0" applyBorder="0" applyAlignment="0" applyProtection="0"/>
  </cellStyleXfs>
  <cellXfs count="439">
    <xf numFmtId="0" fontId="0" fillId="0" borderId="0" xfId="0"/>
    <xf numFmtId="0" fontId="2" fillId="2" borderId="0" xfId="0" applyFont="1" applyFill="1"/>
    <xf numFmtId="0" fontId="8" fillId="2" borderId="0" xfId="0" applyFont="1" applyFill="1"/>
    <xf numFmtId="0" fontId="0" fillId="0" borderId="0" xfId="0" applyBorder="1"/>
    <xf numFmtId="0" fontId="2" fillId="2" borderId="0" xfId="0" applyFont="1" applyFill="1" applyAlignment="1">
      <alignment vertical="top"/>
    </xf>
    <xf numFmtId="0" fontId="3" fillId="2" borderId="0" xfId="2" applyNumberFormat="1" applyFont="1" applyFill="1" applyAlignment="1">
      <alignment vertical="center"/>
    </xf>
    <xf numFmtId="0" fontId="2" fillId="2" borderId="3" xfId="0" applyFont="1" applyFill="1" applyBorder="1"/>
    <xf numFmtId="0" fontId="2" fillId="2" borderId="2" xfId="0" applyFont="1" applyFill="1" applyBorder="1" applyAlignment="1">
      <alignment vertical="top"/>
    </xf>
    <xf numFmtId="0" fontId="5" fillId="2" borderId="0" xfId="0" applyFont="1" applyFill="1" applyAlignment="1">
      <alignment vertical="top"/>
    </xf>
    <xf numFmtId="0" fontId="23" fillId="2" borderId="0" xfId="0" applyFont="1" applyFill="1" applyAlignment="1">
      <alignment vertical="center" wrapText="1"/>
    </xf>
    <xf numFmtId="0" fontId="5" fillId="2" borderId="0" xfId="0" applyFont="1" applyFill="1" applyAlignment="1">
      <alignment horizontal="left" vertical="top"/>
    </xf>
    <xf numFmtId="0" fontId="2" fillId="2" borderId="1" xfId="0" applyFont="1" applyFill="1" applyBorder="1" applyAlignment="1">
      <alignment vertical="top"/>
    </xf>
    <xf numFmtId="0" fontId="5" fillId="2" borderId="0" xfId="0" applyFont="1" applyFill="1"/>
    <xf numFmtId="43" fontId="5" fillId="2" borderId="0" xfId="1" applyFont="1" applyFill="1"/>
    <xf numFmtId="0" fontId="5" fillId="2" borderId="0" xfId="0" applyFont="1" applyFill="1" applyAlignment="1">
      <alignment vertical="center"/>
    </xf>
    <xf numFmtId="0" fontId="3" fillId="2" borderId="0" xfId="0" applyFont="1" applyFill="1" applyAlignment="1">
      <alignment horizontal="right" vertical="top"/>
    </xf>
    <xf numFmtId="0" fontId="5" fillId="2" borderId="0" xfId="0" applyFont="1" applyFill="1" applyAlignment="1">
      <alignment horizontal="right"/>
    </xf>
    <xf numFmtId="43" fontId="5" fillId="2" borderId="0" xfId="1" applyFont="1" applyFill="1" applyAlignment="1">
      <alignment vertical="top"/>
    </xf>
    <xf numFmtId="0" fontId="3" fillId="2" borderId="0" xfId="3" applyFont="1" applyFill="1"/>
    <xf numFmtId="0" fontId="6" fillId="2" borderId="0" xfId="0" applyFont="1" applyFill="1"/>
    <xf numFmtId="0" fontId="3" fillId="2" borderId="0" xfId="3" applyFont="1" applyFill="1" applyAlignment="1">
      <alignment horizontal="center"/>
    </xf>
    <xf numFmtId="165" fontId="3" fillId="3" borderId="10" xfId="1" applyNumberFormat="1" applyFont="1" applyFill="1" applyBorder="1" applyAlignment="1">
      <alignment horizontal="center" vertical="center"/>
    </xf>
    <xf numFmtId="0" fontId="3" fillId="3" borderId="11" xfId="3" applyFont="1" applyFill="1" applyBorder="1" applyAlignment="1">
      <alignment horizontal="center" vertical="center"/>
    </xf>
    <xf numFmtId="0" fontId="2" fillId="2" borderId="2" xfId="0" applyFont="1" applyFill="1" applyBorder="1"/>
    <xf numFmtId="0" fontId="3" fillId="2" borderId="0" xfId="3" applyFont="1" applyFill="1" applyAlignment="1">
      <alignment vertical="center"/>
    </xf>
    <xf numFmtId="0" fontId="2" fillId="2" borderId="3" xfId="0" applyFont="1" applyFill="1" applyBorder="1" applyAlignment="1">
      <alignment vertical="top"/>
    </xf>
    <xf numFmtId="0" fontId="25" fillId="2" borderId="3" xfId="0" applyFont="1" applyFill="1" applyBorder="1" applyAlignment="1">
      <alignment vertical="top"/>
    </xf>
    <xf numFmtId="0" fontId="5" fillId="2" borderId="0" xfId="0" applyFont="1" applyFill="1" applyAlignment="1" applyProtection="1">
      <alignment vertical="top" wrapText="1"/>
      <protection locked="0"/>
    </xf>
    <xf numFmtId="0" fontId="2" fillId="2" borderId="0" xfId="0" applyFont="1" applyFill="1" applyAlignment="1">
      <alignment vertical="center"/>
    </xf>
    <xf numFmtId="0" fontId="5" fillId="2" borderId="0" xfId="0" applyFont="1" applyFill="1" applyAlignment="1">
      <alignment horizontal="right" vertical="center"/>
    </xf>
    <xf numFmtId="0" fontId="5" fillId="2" borderId="0" xfId="0" applyFont="1" applyFill="1" applyAlignment="1" applyProtection="1">
      <alignment vertical="center" wrapText="1"/>
      <protection locked="0"/>
    </xf>
    <xf numFmtId="0" fontId="3" fillId="2" borderId="0" xfId="3" applyFont="1" applyFill="1" applyAlignment="1">
      <alignment vertical="top"/>
    </xf>
    <xf numFmtId="0" fontId="2" fillId="2" borderId="0" xfId="0" applyFont="1" applyFill="1" applyAlignment="1">
      <alignment horizontal="centerContinuous"/>
    </xf>
    <xf numFmtId="0" fontId="5" fillId="2" borderId="0" xfId="3" applyFont="1" applyFill="1" applyAlignment="1">
      <alignment horizontal="centerContinuous" vertical="center"/>
    </xf>
    <xf numFmtId="0" fontId="5" fillId="2" borderId="0" xfId="3" applyFont="1" applyFill="1" applyAlignment="1">
      <alignment horizontal="center" vertical="top"/>
    </xf>
    <xf numFmtId="0" fontId="23" fillId="2" borderId="0" xfId="0" applyFont="1" applyFill="1" applyAlignment="1">
      <alignment vertical="center"/>
    </xf>
    <xf numFmtId="165" fontId="6" fillId="3" borderId="10" xfId="1" applyNumberFormat="1" applyFont="1" applyFill="1" applyBorder="1" applyAlignment="1">
      <alignment horizontal="center" vertical="center"/>
    </xf>
    <xf numFmtId="0" fontId="2" fillId="3" borderId="11" xfId="0" applyFont="1" applyFill="1" applyBorder="1"/>
    <xf numFmtId="0" fontId="5" fillId="2" borderId="0" xfId="3" applyFont="1" applyFill="1" applyAlignment="1">
      <alignment vertical="top"/>
    </xf>
    <xf numFmtId="0" fontId="2" fillId="2" borderId="0" xfId="0" applyFont="1" applyFill="1" applyAlignment="1">
      <alignment horizontal="left" vertical="top"/>
    </xf>
    <xf numFmtId="3" fontId="3" fillId="2" borderId="0" xfId="3" applyNumberFormat="1" applyFont="1" applyFill="1" applyAlignment="1">
      <alignment horizontal="right" vertical="top" wrapText="1"/>
    </xf>
    <xf numFmtId="0" fontId="2" fillId="2" borderId="0" xfId="0" applyFont="1" applyFill="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wrapText="1"/>
    </xf>
    <xf numFmtId="0" fontId="2" fillId="2" borderId="0" xfId="0" applyFont="1" applyFill="1" applyAlignment="1">
      <alignment horizontal="left" wrapText="1"/>
    </xf>
    <xf numFmtId="0" fontId="5" fillId="2" borderId="0" xfId="0" applyFont="1" applyFill="1" applyBorder="1" applyAlignment="1" applyProtection="1">
      <alignment horizontal="center" vertical="top" wrapText="1"/>
      <protection locked="0"/>
    </xf>
    <xf numFmtId="0" fontId="2" fillId="2" borderId="0" xfId="0" applyFont="1" applyFill="1" applyBorder="1"/>
    <xf numFmtId="0" fontId="11" fillId="0" borderId="0" xfId="0" applyFont="1"/>
    <xf numFmtId="0" fontId="5" fillId="2" borderId="0" xfId="0" applyFont="1" applyFill="1" applyBorder="1" applyAlignment="1" applyProtection="1">
      <alignment horizontal="center"/>
      <protection locked="0"/>
    </xf>
    <xf numFmtId="0" fontId="11" fillId="0" borderId="0" xfId="0" applyFont="1" applyBorder="1"/>
    <xf numFmtId="0" fontId="6" fillId="2" borderId="0" xfId="0" applyFont="1" applyFill="1" applyBorder="1" applyAlignment="1" applyProtection="1">
      <alignment horizontal="center"/>
      <protection locked="0"/>
    </xf>
    <xf numFmtId="43" fontId="3" fillId="2" borderId="0" xfId="1" applyFont="1" applyFill="1" applyBorder="1" applyAlignment="1">
      <alignment horizontal="center"/>
    </xf>
    <xf numFmtId="43" fontId="5" fillId="2" borderId="0" xfId="1" applyFont="1" applyFill="1" applyBorder="1" applyAlignment="1">
      <alignment horizontal="center"/>
    </xf>
    <xf numFmtId="0" fontId="5" fillId="2" borderId="0" xfId="0" applyFont="1" applyFill="1" applyBorder="1" applyAlignment="1" applyProtection="1">
      <alignment vertical="top" wrapText="1"/>
      <protection locked="0"/>
    </xf>
    <xf numFmtId="0" fontId="10" fillId="0" borderId="0" xfId="0" applyFont="1" applyBorder="1"/>
    <xf numFmtId="0" fontId="11" fillId="2" borderId="0" xfId="0" applyFont="1" applyFill="1"/>
    <xf numFmtId="0" fontId="6" fillId="2" borderId="0" xfId="0" applyFont="1" applyFill="1" applyBorder="1" applyAlignment="1" applyProtection="1">
      <protection locked="0"/>
    </xf>
    <xf numFmtId="0" fontId="5" fillId="2" borderId="0" xfId="0" applyFont="1" applyFill="1" applyBorder="1" applyAlignment="1">
      <alignment vertical="top"/>
    </xf>
    <xf numFmtId="0" fontId="5" fillId="2" borderId="0" xfId="3" applyFont="1" applyFill="1" applyAlignment="1">
      <alignment horizontal="left" vertical="top"/>
    </xf>
    <xf numFmtId="0" fontId="2" fillId="0" borderId="0" xfId="0" applyFont="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3" fillId="3" borderId="6" xfId="0" applyFont="1" applyFill="1" applyBorder="1" applyAlignment="1">
      <alignment horizontal="centerContinuous" vertical="center"/>
    </xf>
    <xf numFmtId="0" fontId="5" fillId="3" borderId="8" xfId="0" applyFont="1" applyFill="1" applyBorder="1" applyAlignment="1">
      <alignment vertical="center"/>
    </xf>
    <xf numFmtId="165" fontId="3" fillId="3" borderId="1" xfId="1" applyNumberFormat="1" applyFont="1" applyFill="1" applyBorder="1" applyAlignment="1">
      <alignment horizontal="center" vertical="center"/>
    </xf>
    <xf numFmtId="0" fontId="5" fillId="3" borderId="5" xfId="0" applyFont="1" applyFill="1" applyBorder="1" applyAlignment="1">
      <alignment vertical="center"/>
    </xf>
    <xf numFmtId="0" fontId="3" fillId="2" borderId="0" xfId="2" applyNumberFormat="1" applyFont="1" applyFill="1" applyAlignment="1">
      <alignment horizontal="right" vertical="center"/>
    </xf>
    <xf numFmtId="0" fontId="2" fillId="2" borderId="3" xfId="0" applyFont="1" applyFill="1" applyBorder="1" applyAlignment="1">
      <alignment vertical="center"/>
    </xf>
    <xf numFmtId="0" fontId="2" fillId="2" borderId="0" xfId="0" applyFont="1" applyFill="1" applyAlignment="1">
      <alignment horizontal="right" vertical="center"/>
    </xf>
    <xf numFmtId="0" fontId="3" fillId="2" borderId="0" xfId="0" applyFont="1" applyFill="1" applyAlignment="1">
      <alignment vertical="center" wrapText="1"/>
    </xf>
    <xf numFmtId="0" fontId="22" fillId="2" borderId="0" xfId="0" applyFont="1" applyFill="1" applyAlignment="1">
      <alignment vertical="center" wrapText="1"/>
    </xf>
    <xf numFmtId="0" fontId="22"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left" vertical="center" wrapText="1"/>
    </xf>
    <xf numFmtId="3" fontId="5" fillId="2" borderId="0" xfId="1" applyNumberFormat="1" applyFont="1" applyFill="1" applyAlignment="1">
      <alignment vertical="center"/>
    </xf>
    <xf numFmtId="0" fontId="6" fillId="2" borderId="0" xfId="0" applyFont="1" applyFill="1" applyAlignment="1">
      <alignment horizontal="right" vertical="center"/>
    </xf>
    <xf numFmtId="0" fontId="3" fillId="2" borderId="0" xfId="0" applyFont="1" applyFill="1" applyAlignment="1">
      <alignment horizontal="left" vertical="center" wrapText="1"/>
    </xf>
    <xf numFmtId="0" fontId="2" fillId="2" borderId="0" xfId="0" applyFont="1" applyFill="1" applyAlignment="1">
      <alignment vertical="center" wrapText="1"/>
    </xf>
    <xf numFmtId="3" fontId="2" fillId="0" borderId="0" xfId="0" applyNumberFormat="1" applyFont="1" applyAlignment="1">
      <alignment vertical="center"/>
    </xf>
    <xf numFmtId="43" fontId="2" fillId="0" borderId="0" xfId="1" applyFont="1" applyAlignment="1">
      <alignment vertical="center"/>
    </xf>
    <xf numFmtId="0" fontId="3" fillId="2" borderId="0" xfId="0" applyFont="1" applyFill="1" applyAlignment="1">
      <alignment horizontal="left" vertical="center"/>
    </xf>
    <xf numFmtId="43" fontId="2" fillId="0" borderId="0" xfId="0" applyNumberFormat="1" applyFont="1" applyAlignment="1">
      <alignment vertical="center"/>
    </xf>
    <xf numFmtId="0" fontId="5" fillId="2" borderId="0" xfId="0" applyFont="1" applyFill="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right" vertical="center"/>
    </xf>
    <xf numFmtId="0" fontId="2" fillId="2" borderId="5" xfId="0" applyFont="1" applyFill="1" applyBorder="1" applyAlignment="1">
      <alignment vertical="center"/>
    </xf>
    <xf numFmtId="174" fontId="2" fillId="0" borderId="0" xfId="0" applyNumberFormat="1" applyFont="1" applyAlignment="1">
      <alignment vertical="center"/>
    </xf>
    <xf numFmtId="43" fontId="5" fillId="2" borderId="0" xfId="1" applyFont="1" applyFill="1" applyAlignment="1">
      <alignment vertical="center"/>
    </xf>
    <xf numFmtId="0" fontId="5" fillId="2" borderId="1" xfId="0" applyFont="1" applyFill="1" applyBorder="1" applyAlignment="1">
      <alignment horizontal="left" vertical="center"/>
    </xf>
    <xf numFmtId="0" fontId="2" fillId="2" borderId="0" xfId="0" applyFont="1" applyFill="1" applyBorder="1" applyAlignment="1">
      <alignment vertical="center"/>
    </xf>
    <xf numFmtId="0" fontId="2" fillId="0" borderId="0" xfId="0" applyFont="1" applyBorder="1" applyAlignment="1">
      <alignment vertical="center"/>
    </xf>
    <xf numFmtId="43" fontId="2" fillId="0" borderId="0" xfId="1" applyFont="1" applyBorder="1" applyAlignment="1">
      <alignment vertical="center"/>
    </xf>
    <xf numFmtId="4" fontId="2" fillId="0" borderId="0" xfId="0" applyNumberFormat="1" applyFont="1" applyAlignment="1">
      <alignment vertical="center"/>
    </xf>
    <xf numFmtId="0" fontId="6" fillId="0" borderId="0" xfId="0" applyFont="1" applyAlignment="1">
      <alignment vertical="center"/>
    </xf>
    <xf numFmtId="0" fontId="3" fillId="2" borderId="0" xfId="3" applyFont="1" applyFill="1" applyBorder="1" applyAlignment="1">
      <alignment vertical="center"/>
    </xf>
    <xf numFmtId="0" fontId="5" fillId="2" borderId="0" xfId="3" applyFont="1" applyFill="1" applyBorder="1"/>
    <xf numFmtId="0" fontId="3" fillId="2" borderId="0" xfId="0" applyFont="1" applyFill="1" applyBorder="1" applyAlignment="1">
      <alignment vertical="top" wrapText="1"/>
    </xf>
    <xf numFmtId="0" fontId="22" fillId="2" borderId="0" xfId="0" applyFont="1" applyFill="1" applyBorder="1" applyAlignment="1">
      <alignment vertical="top"/>
    </xf>
    <xf numFmtId="0" fontId="22" fillId="2" borderId="0" xfId="0" applyFont="1" applyFill="1" applyBorder="1" applyAlignment="1">
      <alignment vertical="top" wrapText="1"/>
    </xf>
    <xf numFmtId="0" fontId="25" fillId="2" borderId="5" xfId="0" applyFont="1" applyFill="1" applyBorder="1" applyAlignment="1">
      <alignment vertical="top"/>
    </xf>
    <xf numFmtId="0" fontId="5" fillId="2" borderId="0" xfId="0" applyFont="1" applyFill="1" applyBorder="1" applyAlignment="1">
      <alignment horizontal="left" vertical="center"/>
    </xf>
    <xf numFmtId="0" fontId="6" fillId="2" borderId="0" xfId="0" applyFont="1" applyFill="1" applyBorder="1" applyAlignment="1" applyProtection="1">
      <alignment vertical="center"/>
      <protection locked="0"/>
    </xf>
    <xf numFmtId="0" fontId="3" fillId="2" borderId="0" xfId="3" applyFont="1" applyFill="1" applyAlignment="1">
      <alignment vertical="top" wrapText="1"/>
    </xf>
    <xf numFmtId="0" fontId="2" fillId="2" borderId="4" xfId="0" applyFont="1" applyFill="1" applyBorder="1" applyAlignment="1">
      <alignment horizontal="left" vertical="top" wrapText="1"/>
    </xf>
    <xf numFmtId="0" fontId="3" fillId="2" borderId="1" xfId="3" applyFont="1" applyFill="1" applyBorder="1" applyAlignment="1">
      <alignment horizontal="left" vertical="top"/>
    </xf>
    <xf numFmtId="3" fontId="3" fillId="2" borderId="1" xfId="3" applyNumberFormat="1" applyFont="1" applyFill="1" applyBorder="1" applyAlignment="1">
      <alignment horizontal="right" vertical="top" wrapText="1"/>
    </xf>
    <xf numFmtId="0" fontId="2" fillId="2" borderId="5" xfId="0" applyFont="1" applyFill="1" applyBorder="1" applyAlignment="1">
      <alignment horizontal="left" wrapText="1"/>
    </xf>
    <xf numFmtId="0" fontId="2" fillId="0" borderId="0" xfId="0" applyFont="1" applyFill="1"/>
    <xf numFmtId="43" fontId="2" fillId="0" borderId="0" xfId="1" applyFont="1" applyFill="1"/>
    <xf numFmtId="0" fontId="2" fillId="0" borderId="0" xfId="0" applyFont="1" applyFill="1" applyAlignment="1">
      <alignment horizontal="left" wrapText="1"/>
    </xf>
    <xf numFmtId="3" fontId="2" fillId="0" borderId="0" xfId="0" applyNumberFormat="1" applyFont="1" applyFill="1" applyAlignment="1">
      <alignment horizontal="left" wrapText="1"/>
    </xf>
    <xf numFmtId="43" fontId="2" fillId="0" borderId="0" xfId="1" applyFont="1" applyFill="1" applyAlignment="1">
      <alignment horizontal="left" wrapText="1"/>
    </xf>
    <xf numFmtId="43" fontId="2" fillId="0" borderId="0" xfId="0" applyNumberFormat="1" applyFont="1" applyFill="1"/>
    <xf numFmtId="3" fontId="2" fillId="0" borderId="0" xfId="0" applyNumberFormat="1" applyFont="1" applyFill="1"/>
    <xf numFmtId="0" fontId="11" fillId="0" borderId="0" xfId="0" applyFont="1" applyFill="1"/>
    <xf numFmtId="3" fontId="2" fillId="2" borderId="0" xfId="0" applyNumberFormat="1" applyFont="1" applyFill="1" applyAlignment="1">
      <alignment horizontal="left" wrapText="1"/>
    </xf>
    <xf numFmtId="3" fontId="5" fillId="2" borderId="0" xfId="0" applyNumberFormat="1" applyFont="1" applyFill="1" applyAlignment="1">
      <alignment vertical="top"/>
    </xf>
    <xf numFmtId="0" fontId="5" fillId="2" borderId="0" xfId="0" applyFont="1" applyFill="1" applyAlignment="1" applyProtection="1">
      <alignment horizontal="center" vertical="center" wrapText="1"/>
      <protection locked="0"/>
    </xf>
    <xf numFmtId="0" fontId="6" fillId="2" borderId="0" xfId="0" applyFont="1" applyFill="1" applyBorder="1" applyAlignment="1" applyProtection="1">
      <alignment horizontal="center" vertical="center"/>
      <protection locked="0"/>
    </xf>
    <xf numFmtId="0" fontId="5" fillId="2" borderId="0" xfId="0" applyFont="1" applyFill="1" applyAlignment="1" applyProtection="1">
      <alignment vertical="center"/>
      <protection locked="0"/>
    </xf>
    <xf numFmtId="43" fontId="5" fillId="2" borderId="1" xfId="1" applyFont="1" applyFill="1" applyBorder="1"/>
    <xf numFmtId="0" fontId="2" fillId="2" borderId="0" xfId="0" applyFont="1" applyFill="1" applyBorder="1" applyAlignment="1">
      <alignment horizontal="left" wrapText="1"/>
    </xf>
    <xf numFmtId="0" fontId="2" fillId="2" borderId="2" xfId="0" applyFont="1" applyFill="1" applyBorder="1" applyAlignment="1">
      <alignment horizontal="left" wrapText="1"/>
    </xf>
    <xf numFmtId="0" fontId="5" fillId="2" borderId="1" xfId="0" applyFont="1" applyFill="1" applyBorder="1" applyAlignment="1">
      <alignment vertical="center"/>
    </xf>
    <xf numFmtId="0" fontId="5" fillId="2" borderId="1" xfId="0" applyFont="1" applyFill="1" applyBorder="1"/>
    <xf numFmtId="0" fontId="2" fillId="0" borderId="0" xfId="0" applyFont="1" applyFill="1" applyBorder="1"/>
    <xf numFmtId="0" fontId="2" fillId="0" borderId="0" xfId="0" applyFont="1" applyFill="1" applyBorder="1" applyAlignment="1">
      <alignment vertical="top"/>
    </xf>
    <xf numFmtId="0" fontId="29" fillId="0" borderId="0" xfId="3" applyFont="1" applyFill="1" applyBorder="1" applyAlignment="1">
      <alignment vertical="center"/>
    </xf>
    <xf numFmtId="3" fontId="29" fillId="0" borderId="0" xfId="3" applyNumberFormat="1" applyFont="1" applyFill="1" applyBorder="1" applyAlignment="1">
      <alignment vertical="center"/>
    </xf>
    <xf numFmtId="0" fontId="30" fillId="0" borderId="0" xfId="3" applyFont="1" applyFill="1" applyBorder="1" applyAlignment="1">
      <alignment vertical="center"/>
    </xf>
    <xf numFmtId="0" fontId="26" fillId="0" borderId="0" xfId="3" applyFont="1" applyFill="1" applyBorder="1" applyAlignment="1">
      <alignment vertical="center"/>
    </xf>
    <xf numFmtId="15" fontId="34" fillId="0" borderId="0" xfId="3" quotePrefix="1" applyNumberFormat="1" applyFont="1" applyFill="1" applyBorder="1" applyAlignment="1">
      <alignment horizontal="right" vertical="center"/>
    </xf>
    <xf numFmtId="0" fontId="33" fillId="0" borderId="0" xfId="3" applyFont="1" applyFill="1" applyBorder="1" applyAlignment="1">
      <alignment vertical="center"/>
    </xf>
    <xf numFmtId="173" fontId="7" fillId="0" borderId="0" xfId="3" applyNumberFormat="1" applyFont="1" applyFill="1" applyBorder="1" applyAlignment="1">
      <alignment vertical="center" wrapText="1"/>
    </xf>
    <xf numFmtId="175" fontId="34" fillId="0" borderId="0" xfId="3" applyNumberFormat="1" applyFont="1" applyFill="1" applyBorder="1" applyAlignment="1">
      <alignment horizontal="right" vertical="center"/>
    </xf>
    <xf numFmtId="4" fontId="35" fillId="0" borderId="0" xfId="5" applyNumberFormat="1" applyFont="1" applyFill="1" applyBorder="1" applyAlignment="1">
      <alignment horizontal="right" vertical="center" wrapText="1"/>
    </xf>
    <xf numFmtId="4" fontId="8" fillId="0" borderId="0" xfId="3" applyNumberFormat="1" applyFont="1" applyFill="1" applyBorder="1" applyAlignment="1">
      <alignment vertical="center"/>
    </xf>
    <xf numFmtId="3" fontId="35" fillId="0" borderId="0" xfId="3" applyNumberFormat="1" applyFont="1" applyFill="1" applyBorder="1" applyAlignment="1">
      <alignment vertical="center"/>
    </xf>
    <xf numFmtId="0" fontId="35" fillId="0" borderId="0" xfId="3" applyFont="1" applyFill="1" applyBorder="1" applyAlignment="1">
      <alignment vertical="center"/>
    </xf>
    <xf numFmtId="4" fontId="34" fillId="0" borderId="0" xfId="3" applyNumberFormat="1" applyFont="1" applyFill="1" applyBorder="1" applyAlignment="1">
      <alignment horizontal="right" vertical="center"/>
    </xf>
    <xf numFmtId="4" fontId="7" fillId="0" borderId="0" xfId="3" applyNumberFormat="1" applyFont="1" applyFill="1" applyBorder="1" applyAlignment="1">
      <alignment vertical="center"/>
    </xf>
    <xf numFmtId="4" fontId="35" fillId="0" borderId="0" xfId="3" applyNumberFormat="1" applyFont="1" applyFill="1" applyBorder="1" applyAlignment="1">
      <alignment vertical="center"/>
    </xf>
    <xf numFmtId="0" fontId="8" fillId="0" borderId="0" xfId="3" applyFont="1" applyFill="1" applyBorder="1" applyAlignment="1">
      <alignment vertical="center"/>
    </xf>
    <xf numFmtId="4" fontId="36" fillId="0" borderId="0" xfId="3" applyNumberFormat="1" applyFont="1" applyFill="1" applyBorder="1" applyAlignment="1">
      <alignment vertical="center"/>
    </xf>
    <xf numFmtId="0" fontId="8" fillId="0" borderId="0" xfId="0" applyFont="1" applyFill="1" applyBorder="1"/>
    <xf numFmtId="0" fontId="8" fillId="0" borderId="0" xfId="0" applyFont="1" applyFill="1" applyBorder="1" applyAlignment="1">
      <alignment vertical="top"/>
    </xf>
    <xf numFmtId="43" fontId="8" fillId="0" borderId="0" xfId="1" applyFont="1" applyFill="1" applyBorder="1"/>
    <xf numFmtId="43" fontId="2" fillId="0" borderId="0" xfId="0" applyNumberFormat="1" applyFont="1" applyFill="1" applyBorder="1"/>
    <xf numFmtId="176" fontId="2" fillId="0" borderId="0" xfId="0" applyNumberFormat="1" applyFont="1" applyFill="1" applyBorder="1"/>
    <xf numFmtId="4" fontId="33" fillId="0" borderId="2" xfId="3" applyNumberFormat="1" applyFont="1" applyFill="1" applyBorder="1" applyAlignment="1">
      <alignment vertical="center"/>
    </xf>
    <xf numFmtId="0" fontId="2" fillId="0" borderId="2" xfId="0" applyFont="1" applyFill="1" applyBorder="1" applyAlignment="1">
      <alignment horizontal="left" wrapText="1"/>
    </xf>
    <xf numFmtId="0" fontId="6" fillId="3" borderId="10" xfId="3" applyFont="1" applyFill="1" applyBorder="1" applyAlignment="1">
      <alignment horizontal="center" vertical="center"/>
    </xf>
    <xf numFmtId="0" fontId="3" fillId="2" borderId="0" xfId="3" applyFont="1" applyFill="1" applyAlignment="1">
      <alignment horizontal="left" vertical="top"/>
    </xf>
    <xf numFmtId="0" fontId="3" fillId="2" borderId="0" xfId="3" applyFont="1" applyFill="1" applyAlignment="1">
      <alignment horizontal="left" vertical="top" wrapText="1"/>
    </xf>
    <xf numFmtId="0" fontId="7" fillId="0" borderId="0" xfId="3" applyFont="1" applyFill="1" applyBorder="1" applyAlignment="1">
      <alignment horizontal="center" vertical="center"/>
    </xf>
    <xf numFmtId="0" fontId="37" fillId="2" borderId="0" xfId="0" applyFont="1" applyFill="1" applyAlignment="1">
      <alignment horizontal="left" wrapText="1"/>
    </xf>
    <xf numFmtId="0" fontId="2" fillId="2" borderId="0" xfId="0" quotePrefix="1" applyFont="1" applyFill="1" applyAlignment="1">
      <alignment horizontal="right" vertical="center"/>
    </xf>
    <xf numFmtId="0" fontId="2" fillId="2" borderId="2" xfId="0" applyFont="1" applyFill="1" applyBorder="1" applyAlignment="1">
      <alignment horizontal="right" vertical="top" wrapText="1"/>
    </xf>
    <xf numFmtId="0" fontId="2" fillId="0" borderId="2" xfId="0" applyFont="1" applyFill="1" applyBorder="1" applyAlignment="1">
      <alignment vertical="top"/>
    </xf>
    <xf numFmtId="0" fontId="8" fillId="2" borderId="0" xfId="0" applyFont="1" applyFill="1" applyAlignment="1">
      <alignment vertical="center"/>
    </xf>
    <xf numFmtId="0" fontId="8" fillId="2" borderId="2" xfId="0" applyFont="1" applyFill="1" applyBorder="1" applyAlignment="1">
      <alignment vertical="center"/>
    </xf>
    <xf numFmtId="0" fontId="39" fillId="0" borderId="0" xfId="0" applyFont="1"/>
    <xf numFmtId="0" fontId="35" fillId="2" borderId="0" xfId="3" applyFont="1" applyFill="1" applyAlignment="1">
      <alignment horizontal="center"/>
    </xf>
    <xf numFmtId="0" fontId="26" fillId="3" borderId="9" xfId="0" applyFont="1" applyFill="1" applyBorder="1" applyAlignment="1">
      <alignment horizontal="center" vertical="center"/>
    </xf>
    <xf numFmtId="0" fontId="8" fillId="2" borderId="2" xfId="0" applyFont="1" applyFill="1" applyBorder="1"/>
    <xf numFmtId="0" fontId="35" fillId="2" borderId="2" xfId="0" applyFont="1" applyFill="1" applyBorder="1"/>
    <xf numFmtId="0" fontId="35" fillId="2" borderId="2" xfId="0" applyFont="1" applyFill="1" applyBorder="1" applyAlignment="1">
      <alignment horizontal="left" vertical="top"/>
    </xf>
    <xf numFmtId="0" fontId="8" fillId="2" borderId="4" xfId="0" applyFont="1" applyFill="1" applyBorder="1"/>
    <xf numFmtId="0" fontId="39" fillId="0" borderId="0" xfId="0" applyFont="1" applyBorder="1"/>
    <xf numFmtId="0" fontId="40" fillId="0" borderId="0" xfId="0" applyFont="1" applyBorder="1"/>
    <xf numFmtId="0" fontId="8" fillId="0" borderId="0" xfId="0" applyFont="1" applyAlignment="1">
      <alignment vertical="center"/>
    </xf>
    <xf numFmtId="0" fontId="35" fillId="2" borderId="0" xfId="2" applyNumberFormat="1" applyFont="1" applyFill="1" applyAlignment="1">
      <alignment horizontal="centerContinuous" vertical="center"/>
    </xf>
    <xf numFmtId="0" fontId="35" fillId="2" borderId="2" xfId="2" applyNumberFormat="1" applyFont="1" applyFill="1" applyBorder="1" applyAlignment="1">
      <alignment vertical="center"/>
    </xf>
    <xf numFmtId="0" fontId="8" fillId="2" borderId="2" xfId="0" quotePrefix="1" applyFont="1" applyFill="1" applyBorder="1" applyAlignment="1">
      <alignment vertical="center"/>
    </xf>
    <xf numFmtId="0" fontId="7" fillId="2" borderId="2" xfId="0" applyFont="1" applyFill="1" applyBorder="1" applyAlignment="1">
      <alignment vertical="center"/>
    </xf>
    <xf numFmtId="0" fontId="8" fillId="2" borderId="4" xfId="0" applyFont="1" applyFill="1" applyBorder="1" applyAlignment="1">
      <alignment vertical="center"/>
    </xf>
    <xf numFmtId="0" fontId="7" fillId="2" borderId="0" xfId="0" applyFont="1" applyFill="1" applyAlignment="1">
      <alignment vertical="center"/>
    </xf>
    <xf numFmtId="3" fontId="5" fillId="5" borderId="0" xfId="3" applyNumberFormat="1" applyFont="1" applyFill="1" applyAlignment="1" applyProtection="1">
      <alignment vertical="top"/>
      <protection locked="0"/>
    </xf>
    <xf numFmtId="3" fontId="5" fillId="2" borderId="0" xfId="0" applyNumberFormat="1" applyFont="1" applyFill="1" applyAlignment="1">
      <alignment horizontal="left" vertical="top"/>
    </xf>
    <xf numFmtId="3" fontId="5" fillId="0" borderId="0" xfId="3" applyNumberFormat="1" applyFont="1" applyAlignment="1" applyProtection="1">
      <alignment vertical="center"/>
      <protection locked="0"/>
    </xf>
    <xf numFmtId="3" fontId="6" fillId="0" borderId="0" xfId="0" applyNumberFormat="1"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6" fillId="0" borderId="0" xfId="0" applyFont="1" applyFill="1"/>
    <xf numFmtId="0" fontId="12" fillId="0" borderId="0" xfId="0" applyFont="1" applyFill="1" applyAlignment="1">
      <alignment vertical="center"/>
    </xf>
    <xf numFmtId="4" fontId="37" fillId="0" borderId="0" xfId="3" applyNumberFormat="1" applyFont="1" applyFill="1" applyAlignment="1">
      <alignment vertical="center"/>
    </xf>
    <xf numFmtId="4" fontId="5" fillId="0" borderId="0" xfId="1" applyNumberFormat="1" applyFont="1" applyFill="1" applyAlignment="1">
      <alignment vertical="center"/>
    </xf>
    <xf numFmtId="4" fontId="5" fillId="0" borderId="0" xfId="0" applyNumberFormat="1" applyFont="1" applyFill="1" applyAlignment="1">
      <alignment vertical="center"/>
    </xf>
    <xf numFmtId="4" fontId="5" fillId="2" borderId="0" xfId="0" applyNumberFormat="1" applyFont="1" applyFill="1" applyAlignment="1">
      <alignment vertical="center"/>
    </xf>
    <xf numFmtId="4" fontId="5" fillId="5" borderId="0" xfId="0" applyNumberFormat="1" applyFont="1" applyFill="1" applyAlignment="1" applyProtection="1">
      <alignment vertical="center"/>
      <protection locked="0"/>
    </xf>
    <xf numFmtId="4" fontId="5" fillId="2" borderId="0" xfId="1" applyNumberFormat="1" applyFont="1" applyFill="1" applyAlignment="1">
      <alignment vertical="center"/>
    </xf>
    <xf numFmtId="4" fontId="22" fillId="2" borderId="0" xfId="0" applyNumberFormat="1" applyFont="1" applyFill="1" applyAlignment="1">
      <alignment vertical="center"/>
    </xf>
    <xf numFmtId="4" fontId="3" fillId="2" borderId="0" xfId="1" applyNumberFormat="1" applyFont="1" applyFill="1" applyAlignment="1">
      <alignment vertical="center"/>
    </xf>
    <xf numFmtId="4" fontId="3" fillId="2" borderId="0" xfId="0" applyNumberFormat="1" applyFont="1" applyFill="1" applyAlignment="1">
      <alignment vertical="center"/>
    </xf>
    <xf numFmtId="4" fontId="3" fillId="2" borderId="0" xfId="2" applyNumberFormat="1" applyFont="1" applyFill="1" applyAlignment="1">
      <alignment vertical="center"/>
    </xf>
    <xf numFmtId="4" fontId="3" fillId="3" borderId="6" xfId="0" applyNumberFormat="1" applyFont="1" applyFill="1" applyBorder="1" applyAlignment="1">
      <alignment horizontal="centerContinuous" vertical="center"/>
    </xf>
    <xf numFmtId="4" fontId="3" fillId="3" borderId="1" xfId="1" applyNumberFormat="1" applyFont="1" applyFill="1" applyBorder="1" applyAlignment="1">
      <alignment horizontal="center" vertical="center"/>
    </xf>
    <xf numFmtId="4" fontId="3" fillId="0" borderId="0" xfId="1" applyNumberFormat="1" applyFont="1" applyFill="1" applyAlignment="1">
      <alignment vertical="center"/>
    </xf>
    <xf numFmtId="4" fontId="2" fillId="5" borderId="0" xfId="0" applyNumberFormat="1" applyFont="1" applyFill="1" applyAlignment="1">
      <alignment vertical="center"/>
    </xf>
    <xf numFmtId="4" fontId="24" fillId="2" borderId="0" xfId="1" applyNumberFormat="1" applyFont="1" applyFill="1" applyAlignment="1">
      <alignment vertical="center"/>
    </xf>
    <xf numFmtId="4" fontId="3" fillId="5" borderId="0" xfId="0" applyNumberFormat="1" applyFont="1" applyFill="1" applyAlignment="1">
      <alignment vertical="center"/>
    </xf>
    <xf numFmtId="4" fontId="2" fillId="2" borderId="1" xfId="0" applyNumberFormat="1" applyFont="1" applyFill="1" applyBorder="1" applyAlignment="1">
      <alignment vertical="center"/>
    </xf>
    <xf numFmtId="4" fontId="5" fillId="2" borderId="1" xfId="0" applyNumberFormat="1" applyFont="1" applyFill="1" applyBorder="1" applyAlignment="1">
      <alignment horizontal="left" vertical="center"/>
    </xf>
    <xf numFmtId="4" fontId="2" fillId="2" borderId="0" xfId="0" applyNumberFormat="1" applyFont="1" applyFill="1" applyAlignment="1">
      <alignment vertical="center"/>
    </xf>
    <xf numFmtId="4" fontId="38" fillId="2" borderId="0" xfId="0" applyNumberFormat="1" applyFont="1" applyFill="1" applyBorder="1" applyAlignment="1">
      <alignment vertical="top"/>
    </xf>
    <xf numFmtId="4" fontId="3" fillId="2" borderId="0" xfId="0" applyNumberFormat="1" applyFont="1" applyFill="1" applyBorder="1" applyAlignment="1">
      <alignment vertical="top"/>
    </xf>
    <xf numFmtId="4" fontId="5" fillId="5" borderId="0" xfId="1" applyNumberFormat="1" applyFont="1" applyFill="1" applyBorder="1" applyAlignment="1" applyProtection="1">
      <alignment vertical="top"/>
      <protection locked="0"/>
    </xf>
    <xf numFmtId="4" fontId="5" fillId="5" borderId="0" xfId="0" applyNumberFormat="1" applyFont="1" applyFill="1" applyBorder="1" applyAlignment="1" applyProtection="1">
      <alignment vertical="top"/>
      <protection locked="0"/>
    </xf>
    <xf numFmtId="4" fontId="24" fillId="2" borderId="0" xfId="0" applyNumberFormat="1" applyFont="1" applyFill="1" applyBorder="1" applyAlignment="1">
      <alignment vertical="top"/>
    </xf>
    <xf numFmtId="4" fontId="5" fillId="2" borderId="0" xfId="0" applyNumberFormat="1" applyFont="1" applyFill="1" applyBorder="1" applyAlignment="1">
      <alignment vertical="top"/>
    </xf>
    <xf numFmtId="4" fontId="3" fillId="2" borderId="0" xfId="1" applyNumberFormat="1" applyFont="1" applyFill="1" applyBorder="1" applyAlignment="1">
      <alignment vertical="top"/>
    </xf>
    <xf numFmtId="4" fontId="3" fillId="0" borderId="0" xfId="3" applyNumberFormat="1" applyFont="1" applyFill="1" applyAlignment="1">
      <alignment vertical="top"/>
    </xf>
    <xf numFmtId="4" fontId="2" fillId="2" borderId="3" xfId="0" applyNumberFormat="1" applyFont="1" applyFill="1" applyBorder="1"/>
    <xf numFmtId="4" fontId="5" fillId="5" borderId="0" xfId="3" applyNumberFormat="1" applyFont="1" applyFill="1" applyAlignment="1" applyProtection="1">
      <alignment vertical="top"/>
      <protection locked="0"/>
    </xf>
    <xf numFmtId="4" fontId="2" fillId="5" borderId="0" xfId="0" applyNumberFormat="1" applyFont="1" applyFill="1" applyAlignment="1">
      <alignment vertical="top"/>
    </xf>
    <xf numFmtId="4" fontId="5" fillId="2" borderId="0" xfId="3" applyNumberFormat="1" applyFont="1" applyFill="1" applyAlignment="1">
      <alignment vertical="top"/>
    </xf>
    <xf numFmtId="4" fontId="3" fillId="2" borderId="0" xfId="3" applyNumberFormat="1" applyFont="1" applyFill="1" applyAlignment="1">
      <alignment horizontal="right" vertical="top" wrapText="1"/>
    </xf>
    <xf numFmtId="4" fontId="5" fillId="0" borderId="0" xfId="3" applyNumberFormat="1" applyFont="1" applyAlignment="1" applyProtection="1">
      <alignment vertical="center"/>
      <protection locked="0"/>
    </xf>
    <xf numFmtId="4" fontId="5" fillId="2" borderId="0" xfId="3" applyNumberFormat="1" applyFont="1" applyFill="1" applyAlignment="1" applyProtection="1">
      <alignment vertical="center"/>
      <protection locked="0"/>
    </xf>
    <xf numFmtId="4" fontId="3" fillId="0" borderId="0" xfId="3" applyNumberFormat="1" applyFont="1" applyFill="1" applyAlignment="1">
      <alignment horizontal="right" vertical="top" wrapText="1"/>
    </xf>
    <xf numFmtId="4" fontId="5" fillId="2" borderId="0" xfId="3" applyNumberFormat="1" applyFont="1" applyFill="1" applyAlignment="1">
      <alignment horizontal="right" vertical="center" wrapText="1"/>
    </xf>
    <xf numFmtId="4" fontId="3" fillId="2" borderId="0" xfId="3" applyNumberFormat="1" applyFont="1" applyFill="1" applyAlignment="1">
      <alignment vertical="top"/>
    </xf>
    <xf numFmtId="4" fontId="5" fillId="0" borderId="0" xfId="3" applyNumberFormat="1" applyFont="1" applyFill="1" applyAlignment="1" applyProtection="1">
      <alignment vertical="top"/>
      <protection locked="0"/>
    </xf>
    <xf numFmtId="4" fontId="5" fillId="0" borderId="0" xfId="0" applyNumberFormat="1" applyFont="1" applyFill="1" applyAlignment="1" applyProtection="1">
      <alignment vertical="top"/>
      <protection locked="0"/>
    </xf>
    <xf numFmtId="4" fontId="5" fillId="0" borderId="0" xfId="3" applyNumberFormat="1" applyFont="1" applyFill="1" applyBorder="1" applyAlignment="1" applyProtection="1">
      <alignment vertical="top"/>
      <protection locked="0"/>
    </xf>
    <xf numFmtId="4" fontId="3" fillId="2" borderId="0" xfId="3" applyNumberFormat="1" applyFont="1" applyFill="1" applyAlignment="1" applyProtection="1">
      <alignment horizontal="right" vertical="top" wrapText="1"/>
      <protection locked="0"/>
    </xf>
    <xf numFmtId="4" fontId="2" fillId="2" borderId="0" xfId="0" applyNumberFormat="1" applyFont="1" applyFill="1" applyAlignment="1">
      <alignment vertical="top"/>
    </xf>
    <xf numFmtId="4" fontId="5" fillId="2" borderId="0" xfId="0" applyNumberFormat="1" applyFont="1" applyFill="1" applyAlignment="1">
      <alignment vertical="top"/>
    </xf>
    <xf numFmtId="0" fontId="2" fillId="2" borderId="0" xfId="0" applyFont="1" applyFill="1" applyAlignment="1" applyProtection="1">
      <protection locked="0"/>
    </xf>
    <xf numFmtId="0" fontId="2" fillId="2" borderId="0" xfId="0" applyFont="1" applyFill="1" applyAlignment="1"/>
    <xf numFmtId="0" fontId="0" fillId="2" borderId="0" xfId="0" applyFill="1" applyAlignment="1"/>
    <xf numFmtId="0" fontId="0" fillId="0" borderId="0" xfId="0" applyFill="1" applyAlignment="1"/>
    <xf numFmtId="0" fontId="0" fillId="0" borderId="0" xfId="0" applyAlignment="1"/>
    <xf numFmtId="0" fontId="5" fillId="2" borderId="1" xfId="0" applyFont="1" applyFill="1" applyBorder="1" applyAlignment="1" applyProtection="1">
      <alignment horizontal="center"/>
      <protection locked="0"/>
    </xf>
    <xf numFmtId="0" fontId="2" fillId="2" borderId="1" xfId="0" applyFont="1" applyFill="1" applyBorder="1"/>
    <xf numFmtId="0" fontId="5" fillId="2" borderId="0" xfId="0" applyFont="1" applyFill="1" applyAlignment="1" applyProtection="1">
      <alignment horizontal="left" vertical="top"/>
      <protection locked="0"/>
    </xf>
    <xf numFmtId="0" fontId="6" fillId="2" borderId="0" xfId="0" applyFont="1" applyFill="1" applyBorder="1" applyAlignment="1" applyProtection="1">
      <alignment horizontal="left"/>
      <protection locked="0"/>
    </xf>
    <xf numFmtId="0" fontId="5" fillId="2" borderId="1" xfId="0" applyFont="1" applyFill="1" applyBorder="1" applyAlignment="1">
      <alignment vertical="top"/>
    </xf>
    <xf numFmtId="0" fontId="2" fillId="2" borderId="0" xfId="0" applyFont="1" applyFill="1" applyBorder="1" applyAlignment="1" applyProtection="1">
      <protection locked="0"/>
    </xf>
    <xf numFmtId="4" fontId="0" fillId="0" borderId="0" xfId="0" applyNumberFormat="1"/>
    <xf numFmtId="4" fontId="3" fillId="3" borderId="10" xfId="1" applyNumberFormat="1" applyFont="1" applyFill="1" applyBorder="1" applyAlignment="1">
      <alignment horizontal="center" vertical="center"/>
    </xf>
    <xf numFmtId="4" fontId="5" fillId="2" borderId="0" xfId="3" applyNumberFormat="1" applyFont="1" applyFill="1" applyBorder="1"/>
    <xf numFmtId="4" fontId="2" fillId="2" borderId="1" xfId="0" applyNumberFormat="1" applyFont="1" applyFill="1" applyBorder="1" applyAlignment="1">
      <alignment vertical="top"/>
    </xf>
    <xf numFmtId="4" fontId="2" fillId="2" borderId="0" xfId="0" applyNumberFormat="1" applyFont="1" applyFill="1"/>
    <xf numFmtId="4" fontId="5" fillId="2" borderId="0" xfId="0" applyNumberFormat="1" applyFont="1" applyFill="1" applyAlignment="1">
      <alignment horizontal="left" vertical="top"/>
    </xf>
    <xf numFmtId="4" fontId="5" fillId="2" borderId="0" xfId="1" applyNumberFormat="1" applyFont="1" applyFill="1"/>
    <xf numFmtId="4" fontId="5" fillId="2" borderId="0" xfId="0" applyNumberFormat="1" applyFont="1" applyFill="1" applyBorder="1" applyAlignment="1" applyProtection="1">
      <alignment horizontal="center" vertical="center"/>
      <protection locked="0"/>
    </xf>
    <xf numFmtId="4" fontId="3" fillId="2" borderId="0" xfId="1" applyNumberFormat="1" applyFont="1" applyFill="1" applyBorder="1" applyAlignment="1">
      <alignment horizontal="center"/>
    </xf>
    <xf numFmtId="4" fontId="5" fillId="2" borderId="0" xfId="1" applyNumberFormat="1" applyFont="1" applyFill="1" applyBorder="1" applyAlignment="1">
      <alignment horizontal="center"/>
    </xf>
    <xf numFmtId="4" fontId="0" fillId="0" borderId="0" xfId="0" applyNumberFormat="1" applyBorder="1"/>
    <xf numFmtId="0" fontId="0" fillId="0" borderId="0" xfId="0" applyAlignment="1">
      <alignment vertical="center"/>
    </xf>
    <xf numFmtId="0" fontId="11" fillId="0" borderId="0" xfId="0" applyFont="1" applyAlignment="1">
      <alignment vertical="center"/>
    </xf>
    <xf numFmtId="0" fontId="10" fillId="0" borderId="0" xfId="0" applyFont="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11" fillId="6" borderId="0" xfId="0" applyFont="1" applyFill="1" applyBorder="1" applyAlignment="1">
      <alignment vertical="center"/>
    </xf>
    <xf numFmtId="43" fontId="11" fillId="6" borderId="0" xfId="1" applyFont="1" applyFill="1" applyBorder="1" applyAlignment="1">
      <alignment vertical="center"/>
    </xf>
    <xf numFmtId="43" fontId="0" fillId="0" borderId="0" xfId="1" applyFont="1"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5" xfId="0" applyBorder="1" applyAlignment="1">
      <alignment vertical="center"/>
    </xf>
    <xf numFmtId="0" fontId="0" fillId="0" borderId="0" xfId="0" applyBorder="1" applyAlignment="1">
      <alignment vertical="center" wrapText="1"/>
    </xf>
    <xf numFmtId="0" fontId="0" fillId="0" borderId="0" xfId="0" applyAlignment="1">
      <alignment wrapText="1"/>
    </xf>
    <xf numFmtId="0" fontId="0" fillId="0" borderId="0" xfId="0" applyAlignment="1">
      <alignment textRotation="90"/>
    </xf>
    <xf numFmtId="0" fontId="43" fillId="0" borderId="0" xfId="0" applyFont="1" applyAlignment="1">
      <alignment vertical="center"/>
    </xf>
    <xf numFmtId="0" fontId="43" fillId="0" borderId="0" xfId="0" applyFont="1" applyAlignment="1">
      <alignment horizontal="center" vertical="center"/>
    </xf>
    <xf numFmtId="0" fontId="45" fillId="0" borderId="0" xfId="0" applyFont="1" applyAlignment="1">
      <alignment vertical="center"/>
    </xf>
    <xf numFmtId="0" fontId="46" fillId="0" borderId="0" xfId="0" applyFont="1" applyAlignment="1">
      <alignment vertical="center"/>
    </xf>
    <xf numFmtId="0" fontId="47" fillId="3" borderId="0" xfId="0" applyFont="1" applyFill="1" applyAlignment="1">
      <alignment horizontal="right" vertical="center"/>
    </xf>
    <xf numFmtId="0" fontId="49" fillId="0" borderId="0" xfId="0" applyFont="1" applyAlignment="1">
      <alignment vertical="center"/>
    </xf>
    <xf numFmtId="0" fontId="50" fillId="0" borderId="0" xfId="0" applyFont="1" applyAlignment="1">
      <alignment vertical="center"/>
    </xf>
    <xf numFmtId="0" fontId="49" fillId="0" borderId="0" xfId="0" applyFont="1"/>
    <xf numFmtId="0" fontId="49" fillId="0" borderId="0" xfId="0" applyFont="1" applyAlignment="1">
      <alignment vertical="center" wrapText="1"/>
    </xf>
    <xf numFmtId="0" fontId="51" fillId="0" borderId="0" xfId="0" applyFont="1" applyAlignment="1">
      <alignment vertical="center" wrapText="1"/>
    </xf>
    <xf numFmtId="167" fontId="41" fillId="9" borderId="12" xfId="3" applyNumberFormat="1" applyFont="1" applyFill="1" applyBorder="1" applyAlignment="1">
      <alignment horizontal="center" vertical="center" wrapText="1"/>
    </xf>
    <xf numFmtId="0" fontId="41" fillId="9" borderId="12" xfId="3" applyFont="1" applyFill="1" applyBorder="1" applyAlignment="1">
      <alignment horizontal="center" vertical="center" wrapText="1"/>
    </xf>
    <xf numFmtId="0" fontId="52" fillId="10" borderId="11" xfId="3" applyFont="1" applyFill="1" applyBorder="1" applyAlignment="1">
      <alignment horizontal="center" vertical="center" textRotation="90" wrapText="1"/>
    </xf>
    <xf numFmtId="0" fontId="52" fillId="10" borderId="9" xfId="3" applyFont="1" applyFill="1" applyBorder="1" applyAlignment="1">
      <alignment horizontal="center" vertical="center" wrapText="1"/>
    </xf>
    <xf numFmtId="0" fontId="52" fillId="10" borderId="12" xfId="3" applyFont="1" applyFill="1" applyBorder="1" applyAlignment="1">
      <alignment horizontal="center" vertical="center" wrapText="1"/>
    </xf>
    <xf numFmtId="0" fontId="52" fillId="10" borderId="12" xfId="3" applyFont="1" applyFill="1" applyBorder="1" applyAlignment="1">
      <alignment horizontal="center" vertical="center" textRotation="90" wrapText="1"/>
    </xf>
    <xf numFmtId="0" fontId="52" fillId="10" borderId="10" xfId="3" applyFont="1" applyFill="1" applyBorder="1" applyAlignment="1">
      <alignment horizontal="center" vertical="center" wrapText="1"/>
    </xf>
    <xf numFmtId="1" fontId="53" fillId="11" borderId="12" xfId="3" applyNumberFormat="1" applyFont="1" applyFill="1" applyBorder="1" applyAlignment="1">
      <alignment horizontal="center" vertical="center" wrapText="1"/>
    </xf>
    <xf numFmtId="0" fontId="52" fillId="10" borderId="13" xfId="3" applyFont="1" applyFill="1" applyBorder="1" applyAlignment="1">
      <alignment horizontal="center" vertical="center" wrapText="1"/>
    </xf>
    <xf numFmtId="0" fontId="52" fillId="10" borderId="13" xfId="3" applyFont="1" applyFill="1" applyBorder="1" applyAlignment="1">
      <alignment horizontal="center" vertical="center"/>
    </xf>
    <xf numFmtId="0" fontId="54" fillId="10" borderId="13" xfId="3" applyFont="1" applyFill="1" applyBorder="1" applyAlignment="1">
      <alignment horizontal="center" vertical="center" wrapText="1"/>
    </xf>
    <xf numFmtId="0" fontId="42" fillId="0" borderId="0" xfId="0" applyFont="1"/>
    <xf numFmtId="167" fontId="4" fillId="0" borderId="14" xfId="3" applyNumberFormat="1" applyBorder="1" applyAlignment="1">
      <alignment horizontal="center" vertical="center"/>
    </xf>
    <xf numFmtId="167" fontId="4" fillId="0" borderId="14" xfId="3" applyNumberFormat="1" applyBorder="1" applyAlignment="1">
      <alignment vertical="center" wrapText="1"/>
    </xf>
    <xf numFmtId="0" fontId="55" fillId="0" borderId="14" xfId="3" applyFont="1" applyBorder="1" applyAlignment="1">
      <alignment horizontal="center" vertical="center" textRotation="90" wrapText="1"/>
    </xf>
    <xf numFmtId="0" fontId="56" fillId="0" borderId="14" xfId="3" applyFont="1" applyBorder="1" applyAlignment="1">
      <alignment vertical="center" wrapText="1"/>
    </xf>
    <xf numFmtId="0" fontId="57" fillId="0" borderId="14" xfId="3" applyFont="1" applyBorder="1" applyAlignment="1">
      <alignment vertical="center" textRotation="90" wrapText="1"/>
    </xf>
    <xf numFmtId="0" fontId="57" fillId="0" borderId="14" xfId="3" applyFont="1" applyBorder="1" applyAlignment="1">
      <alignment horizontal="center" vertical="center" textRotation="90" wrapText="1"/>
    </xf>
    <xf numFmtId="0" fontId="58" fillId="0" borderId="14" xfId="3" applyFont="1" applyBorder="1" applyAlignment="1">
      <alignment vertical="center" wrapText="1"/>
    </xf>
    <xf numFmtId="177" fontId="59" fillId="0" borderId="14" xfId="3" applyNumberFormat="1" applyFont="1" applyBorder="1" applyAlignment="1">
      <alignment horizontal="center" vertical="center" wrapText="1"/>
    </xf>
    <xf numFmtId="9" fontId="56" fillId="0" borderId="14" xfId="3" applyNumberFormat="1" applyFont="1" applyBorder="1" applyAlignment="1">
      <alignment horizontal="center" vertical="center" wrapText="1"/>
    </xf>
    <xf numFmtId="0" fontId="12" fillId="3" borderId="14" xfId="3" applyFont="1" applyFill="1" applyBorder="1" applyAlignment="1">
      <alignment horizontal="center" vertical="center" wrapText="1"/>
    </xf>
    <xf numFmtId="0" fontId="12" fillId="3" borderId="14" xfId="3" applyFont="1" applyFill="1" applyBorder="1" applyAlignment="1">
      <alignment horizontal="center" vertical="center" textRotation="90" wrapText="1"/>
    </xf>
    <xf numFmtId="0" fontId="12" fillId="3" borderId="14" xfId="3" applyFont="1" applyFill="1" applyBorder="1" applyAlignment="1">
      <alignment horizontal="center" vertical="center" textRotation="90"/>
    </xf>
    <xf numFmtId="0" fontId="60" fillId="0" borderId="14" xfId="3" applyFont="1" applyBorder="1" applyAlignment="1">
      <alignment horizontal="center" vertical="center" wrapText="1"/>
    </xf>
    <xf numFmtId="0" fontId="55" fillId="0" borderId="14" xfId="3" applyFont="1" applyBorder="1" applyAlignment="1">
      <alignment horizontal="center" vertical="center" wrapText="1"/>
    </xf>
    <xf numFmtId="1" fontId="59" fillId="0" borderId="14" xfId="3" applyNumberFormat="1" applyFont="1" applyBorder="1" applyAlignment="1">
      <alignment horizontal="center" vertical="center" wrapText="1"/>
    </xf>
    <xf numFmtId="167" fontId="4" fillId="12" borderId="14" xfId="3" applyNumberFormat="1" applyFill="1" applyBorder="1" applyAlignment="1">
      <alignment horizontal="center" vertical="center"/>
    </xf>
    <xf numFmtId="167" fontId="4" fillId="12" borderId="14" xfId="3" applyNumberFormat="1" applyFill="1" applyBorder="1" applyAlignment="1">
      <alignment vertical="center" wrapText="1"/>
    </xf>
    <xf numFmtId="0" fontId="55" fillId="13" borderId="14" xfId="3" applyFont="1" applyFill="1" applyBorder="1" applyAlignment="1">
      <alignment horizontal="center" vertical="center" textRotation="90" wrapText="1"/>
    </xf>
    <xf numFmtId="0" fontId="56" fillId="13" borderId="14" xfId="3" applyFont="1" applyFill="1" applyBorder="1" applyAlignment="1">
      <alignment vertical="center" wrapText="1"/>
    </xf>
    <xf numFmtId="0" fontId="56" fillId="13" borderId="14" xfId="3" applyFont="1" applyFill="1" applyBorder="1" applyAlignment="1">
      <alignment horizontal="left" vertical="center" wrapText="1"/>
    </xf>
    <xf numFmtId="0" fontId="57" fillId="13" borderId="14" xfId="3" applyFont="1" applyFill="1" applyBorder="1" applyAlignment="1">
      <alignment vertical="center" textRotation="90" wrapText="1"/>
    </xf>
    <xf numFmtId="0" fontId="57" fillId="13" borderId="14" xfId="3" applyFont="1" applyFill="1" applyBorder="1" applyAlignment="1">
      <alignment horizontal="center" vertical="center" textRotation="90" wrapText="1"/>
    </xf>
    <xf numFmtId="0" fontId="58" fillId="13" borderId="14" xfId="3" applyFont="1" applyFill="1" applyBorder="1" applyAlignment="1">
      <alignment vertical="center" wrapText="1"/>
    </xf>
    <xf numFmtId="0" fontId="61" fillId="13" borderId="14" xfId="3" applyFont="1" applyFill="1" applyBorder="1" applyAlignment="1">
      <alignment vertical="center" wrapText="1"/>
    </xf>
    <xf numFmtId="1" fontId="59" fillId="13" borderId="14" xfId="3" applyNumberFormat="1" applyFont="1" applyFill="1" applyBorder="1" applyAlignment="1">
      <alignment horizontal="center" vertical="center" wrapText="1"/>
    </xf>
    <xf numFmtId="9" fontId="56" fillId="13" borderId="14" xfId="3" applyNumberFormat="1" applyFont="1" applyFill="1" applyBorder="1" applyAlignment="1">
      <alignment horizontal="center" vertical="center" wrapText="1"/>
    </xf>
    <xf numFmtId="1" fontId="62" fillId="13" borderId="14" xfId="3" applyNumberFormat="1" applyFont="1" applyFill="1" applyBorder="1" applyAlignment="1">
      <alignment horizontal="center" vertical="center" wrapText="1"/>
    </xf>
    <xf numFmtId="0" fontId="12" fillId="13" borderId="14" xfId="3" applyFont="1" applyFill="1" applyBorder="1" applyAlignment="1">
      <alignment horizontal="center" vertical="center" wrapText="1"/>
    </xf>
    <xf numFmtId="0" fontId="60" fillId="13" borderId="14" xfId="3" applyFont="1" applyFill="1" applyBorder="1" applyAlignment="1">
      <alignment horizontal="center" vertical="center" wrapText="1"/>
    </xf>
    <xf numFmtId="0" fontId="55" fillId="13" borderId="14" xfId="3" applyFont="1" applyFill="1" applyBorder="1" applyAlignment="1">
      <alignment horizontal="center" vertical="center" wrapText="1"/>
    </xf>
    <xf numFmtId="2" fontId="6" fillId="13" borderId="14" xfId="3" applyNumberFormat="1" applyFont="1" applyFill="1" applyBorder="1" applyAlignment="1">
      <alignment horizontal="center" vertical="center" wrapText="1"/>
    </xf>
    <xf numFmtId="4" fontId="61" fillId="0" borderId="14" xfId="3" applyNumberFormat="1" applyFont="1" applyBorder="1" applyAlignment="1">
      <alignment horizontal="left" vertical="center" wrapText="1"/>
    </xf>
    <xf numFmtId="0" fontId="61" fillId="0" borderId="14" xfId="3" applyFont="1" applyBorder="1" applyAlignment="1">
      <alignment vertical="center" wrapText="1"/>
    </xf>
    <xf numFmtId="0" fontId="12" fillId="0" borderId="14" xfId="3" applyFont="1" applyBorder="1" applyAlignment="1">
      <alignment horizontal="center" vertical="center" wrapText="1"/>
    </xf>
    <xf numFmtId="2" fontId="6" fillId="0" borderId="14" xfId="3" applyNumberFormat="1" applyFont="1" applyBorder="1" applyAlignment="1">
      <alignment horizontal="center" vertical="center" wrapText="1"/>
    </xf>
    <xf numFmtId="4" fontId="61" fillId="0" borderId="14" xfId="3" applyNumberFormat="1" applyFont="1" applyBorder="1" applyAlignment="1">
      <alignment horizontal="center" vertical="center" wrapText="1"/>
    </xf>
    <xf numFmtId="0" fontId="63" fillId="0" borderId="14" xfId="3" applyFont="1" applyBorder="1" applyAlignment="1">
      <alignment horizontal="center" vertical="center" wrapText="1"/>
    </xf>
    <xf numFmtId="167" fontId="4" fillId="12" borderId="14" xfId="3" applyNumberFormat="1" applyFill="1" applyBorder="1" applyAlignment="1">
      <alignment vertical="center"/>
    </xf>
    <xf numFmtId="1" fontId="55" fillId="13" borderId="14" xfId="3" applyNumberFormat="1" applyFont="1" applyFill="1" applyBorder="1" applyAlignment="1">
      <alignment horizontal="center" vertical="center" wrapText="1"/>
    </xf>
    <xf numFmtId="2" fontId="55" fillId="13" borderId="14" xfId="3" applyNumberFormat="1" applyFont="1" applyFill="1" applyBorder="1" applyAlignment="1">
      <alignment horizontal="center" vertical="center" wrapText="1"/>
    </xf>
    <xf numFmtId="167" fontId="4" fillId="0" borderId="14" xfId="3" applyNumberFormat="1" applyBorder="1" applyAlignment="1">
      <alignment vertical="center"/>
    </xf>
    <xf numFmtId="0" fontId="56" fillId="0" borderId="14" xfId="3" applyFont="1" applyBorder="1" applyAlignment="1">
      <alignment horizontal="left" vertical="center" wrapText="1"/>
    </xf>
    <xf numFmtId="2" fontId="55" fillId="0" borderId="14" xfId="3" applyNumberFormat="1" applyFont="1" applyBorder="1" applyAlignment="1">
      <alignment horizontal="center" vertical="center" wrapText="1"/>
    </xf>
    <xf numFmtId="0" fontId="64" fillId="0" borderId="14" xfId="3" applyFont="1" applyBorder="1" applyAlignment="1">
      <alignment vertical="center" wrapText="1"/>
    </xf>
    <xf numFmtId="2" fontId="62" fillId="0" borderId="14" xfId="3" applyNumberFormat="1" applyFont="1" applyBorder="1" applyAlignment="1">
      <alignment horizontal="center" vertical="center" wrapText="1"/>
    </xf>
    <xf numFmtId="0" fontId="61" fillId="0" borderId="14" xfId="3" applyFont="1" applyBorder="1" applyAlignment="1">
      <alignment horizontal="left" vertical="center" wrapText="1"/>
    </xf>
    <xf numFmtId="0" fontId="57" fillId="0" borderId="14" xfId="3" applyFont="1" applyBorder="1" applyAlignment="1">
      <alignment vertical="center" wrapText="1"/>
    </xf>
    <xf numFmtId="0" fontId="65" fillId="0" borderId="0" xfId="0" applyFont="1" applyAlignment="1">
      <alignment horizontal="justify" vertical="top" wrapText="1"/>
    </xf>
    <xf numFmtId="0" fontId="13" fillId="0" borderId="0" xfId="0" applyFont="1" applyAlignment="1">
      <alignment horizontal="justify" vertical="top" wrapText="1"/>
    </xf>
    <xf numFmtId="0" fontId="66" fillId="3" borderId="0" xfId="0" applyFont="1" applyFill="1" applyAlignment="1">
      <alignment horizontal="right" vertical="center"/>
    </xf>
    <xf numFmtId="0" fontId="51" fillId="3" borderId="0" xfId="0" applyFont="1" applyFill="1" applyAlignment="1">
      <alignment vertical="center"/>
    </xf>
    <xf numFmtId="0" fontId="51" fillId="7" borderId="0" xfId="0" applyFont="1" applyFill="1" applyAlignment="1">
      <alignment vertical="center"/>
    </xf>
    <xf numFmtId="0" fontId="51" fillId="0" borderId="0" xfId="0" applyFont="1" applyAlignment="1">
      <alignment vertical="center"/>
    </xf>
    <xf numFmtId="0" fontId="49" fillId="14" borderId="0" xfId="0" applyFont="1" applyFill="1" applyAlignment="1">
      <alignment vertical="center"/>
    </xf>
    <xf numFmtId="0" fontId="49" fillId="14" borderId="0" xfId="0" applyFont="1" applyFill="1" applyAlignment="1">
      <alignment horizontal="center" vertical="center"/>
    </xf>
    <xf numFmtId="0" fontId="67" fillId="0" borderId="0" xfId="0" applyFont="1" applyAlignment="1">
      <alignment vertical="center" wrapText="1"/>
    </xf>
    <xf numFmtId="167" fontId="68" fillId="9" borderId="12" xfId="3" applyNumberFormat="1" applyFont="1" applyFill="1" applyBorder="1" applyAlignment="1">
      <alignment horizontal="center" vertical="center" wrapText="1"/>
    </xf>
    <xf numFmtId="0" fontId="68" fillId="9" borderId="12" xfId="3" applyFont="1" applyFill="1" applyBorder="1" applyAlignment="1">
      <alignment horizontal="center" vertical="center" wrapText="1"/>
    </xf>
    <xf numFmtId="0" fontId="52" fillId="10" borderId="11" xfId="3" applyFont="1" applyFill="1" applyBorder="1" applyAlignment="1">
      <alignment horizontal="center" vertical="center" wrapText="1"/>
    </xf>
    <xf numFmtId="0" fontId="69" fillId="10" borderId="12" xfId="3" applyFont="1" applyFill="1" applyBorder="1" applyAlignment="1">
      <alignment horizontal="center" vertical="center" textRotation="90" wrapText="1"/>
    </xf>
    <xf numFmtId="0" fontId="53" fillId="11" borderId="12" xfId="3" applyFont="1" applyFill="1" applyBorder="1" applyAlignment="1">
      <alignment horizontal="center" vertical="center" wrapText="1"/>
    </xf>
    <xf numFmtId="0" fontId="53" fillId="10" borderId="13" xfId="3" applyFont="1" applyFill="1" applyBorder="1" applyAlignment="1">
      <alignment horizontal="center" vertical="center" wrapText="1"/>
    </xf>
    <xf numFmtId="1" fontId="52" fillId="10" borderId="12" xfId="3" applyNumberFormat="1" applyFont="1" applyFill="1" applyBorder="1" applyAlignment="1">
      <alignment horizontal="center" vertical="center" wrapText="1"/>
    </xf>
    <xf numFmtId="167" fontId="4" fillId="0" borderId="14" xfId="3" applyNumberFormat="1" applyBorder="1" applyAlignment="1">
      <alignment horizontal="center" vertical="center" textRotation="90"/>
    </xf>
    <xf numFmtId="167" fontId="4" fillId="0" borderId="14" xfId="3" applyNumberFormat="1" applyBorder="1" applyAlignment="1">
      <alignment vertical="center" textRotation="90" wrapText="1"/>
    </xf>
    <xf numFmtId="0" fontId="3" fillId="0" borderId="14" xfId="3" applyFont="1" applyBorder="1" applyAlignment="1">
      <alignment vertical="center" textRotation="90" wrapText="1"/>
    </xf>
    <xf numFmtId="0" fontId="70" fillId="0" borderId="14" xfId="3" applyFont="1" applyBorder="1" applyAlignment="1">
      <alignment vertical="center" wrapText="1"/>
    </xf>
    <xf numFmtId="0" fontId="26" fillId="0" borderId="14" xfId="3" applyFont="1" applyBorder="1" applyAlignment="1">
      <alignment horizontal="center" vertical="center" textRotation="90" wrapText="1"/>
    </xf>
    <xf numFmtId="0" fontId="4" fillId="0" borderId="14" xfId="3" applyBorder="1" applyAlignment="1">
      <alignment vertical="center" wrapText="1"/>
    </xf>
    <xf numFmtId="9" fontId="58" fillId="0" borderId="14" xfId="3" applyNumberFormat="1" applyFont="1" applyBorder="1" applyAlignment="1">
      <alignment horizontal="right" vertical="center" wrapText="1"/>
    </xf>
    <xf numFmtId="0" fontId="55" fillId="3" borderId="14" xfId="3" applyFont="1" applyFill="1" applyBorder="1" applyAlignment="1">
      <alignment horizontal="right" vertical="center" wrapText="1"/>
    </xf>
    <xf numFmtId="0" fontId="60" fillId="3" borderId="14" xfId="3" applyFont="1" applyFill="1" applyBorder="1" applyAlignment="1">
      <alignment horizontal="right" vertical="center" wrapText="1"/>
    </xf>
    <xf numFmtId="0" fontId="60" fillId="0" borderId="14" xfId="3" applyFont="1" applyBorder="1" applyAlignment="1">
      <alignment horizontal="right" vertical="center" wrapText="1"/>
    </xf>
    <xf numFmtId="0" fontId="71" fillId="0" borderId="14" xfId="3" applyFont="1" applyBorder="1" applyAlignment="1">
      <alignment vertical="center" wrapText="1"/>
    </xf>
    <xf numFmtId="1" fontId="62" fillId="0" borderId="14" xfId="3" applyNumberFormat="1" applyFont="1" applyBorder="1" applyAlignment="1">
      <alignment vertical="center" wrapText="1"/>
    </xf>
    <xf numFmtId="167" fontId="4" fillId="12" borderId="14" xfId="3" applyNumberFormat="1" applyFill="1" applyBorder="1" applyAlignment="1">
      <alignment horizontal="center" vertical="center" textRotation="90"/>
    </xf>
    <xf numFmtId="167" fontId="4" fillId="12" borderId="14" xfId="3" applyNumberFormat="1" applyFill="1" applyBorder="1" applyAlignment="1">
      <alignment vertical="center" textRotation="90" wrapText="1"/>
    </xf>
    <xf numFmtId="0" fontId="3" fillId="13" borderId="14" xfId="3" applyFont="1" applyFill="1" applyBorder="1" applyAlignment="1">
      <alignment vertical="center" textRotation="90" wrapText="1"/>
    </xf>
    <xf numFmtId="0" fontId="70" fillId="13" borderId="14" xfId="3" applyFont="1" applyFill="1" applyBorder="1" applyAlignment="1">
      <alignment vertical="center" wrapText="1"/>
    </xf>
    <xf numFmtId="0" fontId="26" fillId="13" borderId="14" xfId="3" applyFont="1" applyFill="1" applyBorder="1" applyAlignment="1">
      <alignment horizontal="center" vertical="center" textRotation="90" wrapText="1"/>
    </xf>
    <xf numFmtId="0" fontId="4" fillId="13" borderId="14" xfId="3" applyFill="1" applyBorder="1" applyAlignment="1">
      <alignment vertical="center" wrapText="1"/>
    </xf>
    <xf numFmtId="9" fontId="58" fillId="13" borderId="14" xfId="3" applyNumberFormat="1" applyFont="1" applyFill="1" applyBorder="1" applyAlignment="1">
      <alignment horizontal="center" vertical="center" wrapText="1"/>
    </xf>
    <xf numFmtId="0" fontId="72" fillId="13" borderId="14" xfId="3" applyFont="1" applyFill="1" applyBorder="1" applyAlignment="1">
      <alignment horizontal="center" vertical="center" wrapText="1"/>
    </xf>
    <xf numFmtId="2" fontId="6" fillId="13" borderId="14" xfId="3" applyNumberFormat="1" applyFont="1" applyFill="1" applyBorder="1" applyAlignment="1">
      <alignment horizontal="right" vertical="center" wrapText="1"/>
    </xf>
    <xf numFmtId="1" fontId="73" fillId="0" borderId="14" xfId="3" applyNumberFormat="1" applyFont="1" applyBorder="1" applyAlignment="1">
      <alignment horizontal="center" vertical="center" wrapText="1"/>
    </xf>
    <xf numFmtId="9" fontId="58" fillId="0" borderId="14" xfId="3" applyNumberFormat="1" applyFont="1" applyBorder="1" applyAlignment="1">
      <alignment horizontal="center" vertical="center" wrapText="1"/>
    </xf>
    <xf numFmtId="0" fontId="72" fillId="0" borderId="14" xfId="3" applyFont="1" applyBorder="1" applyAlignment="1">
      <alignment horizontal="center" vertical="center" wrapText="1"/>
    </xf>
    <xf numFmtId="2" fontId="6" fillId="0" borderId="14" xfId="3" applyNumberFormat="1" applyFont="1" applyBorder="1" applyAlignment="1">
      <alignment horizontal="right" vertical="center" wrapText="1"/>
    </xf>
    <xf numFmtId="167" fontId="74" fillId="0" borderId="14" xfId="3" applyNumberFormat="1" applyFont="1" applyBorder="1" applyAlignment="1">
      <alignment horizontal="center" vertical="center" textRotation="90"/>
    </xf>
    <xf numFmtId="167" fontId="74" fillId="0" borderId="14" xfId="3" applyNumberFormat="1" applyFont="1" applyBorder="1" applyAlignment="1">
      <alignment vertical="center" textRotation="90" wrapText="1"/>
    </xf>
    <xf numFmtId="0" fontId="55" fillId="0" borderId="14" xfId="3" applyFont="1" applyBorder="1" applyAlignment="1">
      <alignment vertical="center" textRotation="90" wrapText="1"/>
    </xf>
    <xf numFmtId="0" fontId="5" fillId="0" borderId="14" xfId="3" applyFont="1" applyBorder="1" applyAlignment="1">
      <alignment vertical="center" wrapText="1"/>
    </xf>
    <xf numFmtId="1" fontId="73" fillId="13" borderId="14" xfId="3" applyNumberFormat="1" applyFont="1" applyFill="1" applyBorder="1" applyAlignment="1">
      <alignment horizontal="center" vertical="center" wrapText="1"/>
    </xf>
    <xf numFmtId="2" fontId="3" fillId="0" borderId="14" xfId="3" applyNumberFormat="1" applyFont="1" applyBorder="1" applyAlignment="1">
      <alignment horizontal="right" vertical="center" wrapText="1"/>
    </xf>
    <xf numFmtId="0" fontId="4" fillId="12" borderId="14" xfId="3" applyFill="1" applyBorder="1" applyAlignment="1">
      <alignment vertical="center" textRotation="90" wrapText="1"/>
    </xf>
    <xf numFmtId="0" fontId="4" fillId="0" borderId="14" xfId="3" applyBorder="1" applyAlignment="1">
      <alignment vertical="center" textRotation="90" wrapText="1"/>
    </xf>
    <xf numFmtId="0" fontId="74" fillId="0" borderId="14" xfId="3" applyFont="1" applyBorder="1" applyAlignment="1">
      <alignment vertical="center" textRotation="90" wrapText="1"/>
    </xf>
    <xf numFmtId="0" fontId="26" fillId="3" borderId="7" xfId="3" applyFont="1" applyFill="1" applyBorder="1" applyAlignment="1">
      <alignment horizontal="center" vertical="center"/>
    </xf>
    <xf numFmtId="0" fontId="26" fillId="3" borderId="4" xfId="3" applyFont="1" applyFill="1" applyBorder="1" applyAlignment="1">
      <alignment horizontal="center" vertical="center"/>
    </xf>
    <xf numFmtId="0" fontId="3" fillId="3" borderId="6"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6" xfId="3" applyFont="1" applyFill="1" applyBorder="1" applyAlignment="1">
      <alignment horizontal="right" vertical="center"/>
    </xf>
    <xf numFmtId="0" fontId="3" fillId="3" borderId="1" xfId="3" applyFont="1" applyFill="1" applyBorder="1" applyAlignment="1">
      <alignment horizontal="right" vertical="center"/>
    </xf>
    <xf numFmtId="0" fontId="12" fillId="2" borderId="0" xfId="0" applyFont="1" applyFill="1" applyAlignment="1">
      <alignment horizontal="center" vertical="center"/>
    </xf>
    <xf numFmtId="0" fontId="12" fillId="5" borderId="0" xfId="0" applyFont="1" applyFill="1" applyAlignment="1">
      <alignment horizontal="center" vertical="center"/>
    </xf>
    <xf numFmtId="0" fontId="12" fillId="4" borderId="0" xfId="0" applyFont="1" applyFill="1" applyAlignment="1">
      <alignment horizontal="center" vertical="center"/>
    </xf>
    <xf numFmtId="0" fontId="12" fillId="2" borderId="0" xfId="2" applyNumberFormat="1" applyFont="1" applyFill="1" applyAlignment="1">
      <alignment horizontal="center" vertical="center"/>
    </xf>
    <xf numFmtId="0" fontId="27" fillId="2" borderId="0" xfId="0" applyFont="1" applyFill="1" applyAlignment="1" applyProtection="1">
      <alignment horizontal="center" vertical="center"/>
      <protection locked="0"/>
    </xf>
    <xf numFmtId="0" fontId="5" fillId="2" borderId="0" xfId="0" applyFont="1" applyFill="1" applyAlignment="1">
      <alignment horizontal="left" vertical="center" wrapText="1"/>
    </xf>
    <xf numFmtId="0" fontId="3" fillId="2" borderId="0" xfId="0" applyFont="1" applyFill="1" applyAlignment="1">
      <alignment horizontal="left" vertical="center" wrapText="1"/>
    </xf>
    <xf numFmtId="0" fontId="22" fillId="2" borderId="0" xfId="0" applyFont="1" applyFill="1" applyAlignment="1">
      <alignment horizontal="left" vertical="center" wrapText="1"/>
    </xf>
    <xf numFmtId="0" fontId="2" fillId="0" borderId="0" xfId="0" applyFont="1" applyAlignment="1">
      <alignment horizontal="center" vertical="center"/>
    </xf>
    <xf numFmtId="0" fontId="6" fillId="0" borderId="0" xfId="0" applyFont="1" applyBorder="1" applyAlignment="1">
      <alignment horizontal="center" vertical="center"/>
    </xf>
    <xf numFmtId="0" fontId="26" fillId="2" borderId="0" xfId="0" applyFont="1" applyFill="1" applyAlignment="1">
      <alignment horizontal="left" vertical="center"/>
    </xf>
    <xf numFmtId="0" fontId="28" fillId="2" borderId="0" xfId="0" applyFont="1" applyFill="1" applyAlignment="1" applyProtection="1">
      <alignment horizontal="center" vertical="center"/>
      <protection locked="0"/>
    </xf>
    <xf numFmtId="0" fontId="3" fillId="3" borderId="10" xfId="3" applyFont="1" applyFill="1" applyBorder="1" applyAlignment="1">
      <alignment horizontal="center" vertical="center"/>
    </xf>
    <xf numFmtId="0" fontId="5" fillId="2" borderId="0" xfId="0" applyFont="1" applyFill="1" applyBorder="1" applyAlignment="1">
      <alignment horizontal="left" vertical="top" wrapText="1"/>
    </xf>
    <xf numFmtId="0" fontId="3" fillId="2" borderId="0" xfId="0" applyFont="1" applyFill="1" applyBorder="1" applyAlignment="1">
      <alignment vertical="top" wrapText="1"/>
    </xf>
    <xf numFmtId="0" fontId="3" fillId="2" borderId="0" xfId="0" applyFont="1" applyFill="1" applyBorder="1" applyAlignment="1">
      <alignment horizontal="left" vertical="top" wrapText="1"/>
    </xf>
    <xf numFmtId="0" fontId="22" fillId="2" borderId="0" xfId="0" applyFont="1" applyFill="1" applyBorder="1" applyAlignment="1">
      <alignment horizontal="left" vertical="top" wrapText="1"/>
    </xf>
    <xf numFmtId="0" fontId="26" fillId="2" borderId="0" xfId="0" applyFont="1" applyFill="1" applyAlignment="1">
      <alignment horizontal="left" vertical="top"/>
    </xf>
    <xf numFmtId="0" fontId="28" fillId="2" borderId="0" xfId="3" applyFont="1" applyFill="1" applyAlignment="1">
      <alignment horizontal="center"/>
    </xf>
    <xf numFmtId="0" fontId="12" fillId="2" borderId="0" xfId="3" applyFont="1" applyFill="1" applyAlignment="1">
      <alignment horizontal="center"/>
    </xf>
    <xf numFmtId="0" fontId="12" fillId="5" borderId="0" xfId="3" applyFont="1" applyFill="1" applyAlignment="1">
      <alignment horizontal="center"/>
    </xf>
    <xf numFmtId="0" fontId="12" fillId="4" borderId="0" xfId="3" applyFont="1" applyFill="1" applyAlignment="1">
      <alignment horizontal="center"/>
    </xf>
    <xf numFmtId="0" fontId="29" fillId="0" borderId="0" xfId="3" applyFont="1" applyFill="1" applyBorder="1" applyAlignment="1">
      <alignment horizontal="left" vertical="center" wrapText="1"/>
    </xf>
    <xf numFmtId="0" fontId="28" fillId="2" borderId="0" xfId="0" applyFont="1" applyFill="1" applyAlignment="1" applyProtection="1">
      <alignment horizontal="center"/>
      <protection locked="0"/>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3" fillId="2" borderId="0" xfId="3" applyFont="1" applyFill="1" applyAlignment="1">
      <alignment horizontal="center"/>
    </xf>
    <xf numFmtId="0" fontId="3" fillId="5" borderId="0" xfId="3" applyFont="1" applyFill="1" applyAlignment="1">
      <alignment horizontal="center"/>
    </xf>
    <xf numFmtId="0" fontId="5" fillId="2" borderId="0" xfId="3" applyFont="1" applyFill="1" applyAlignment="1">
      <alignment horizontal="left" vertical="top" wrapText="1"/>
    </xf>
    <xf numFmtId="0" fontId="3" fillId="2" borderId="2" xfId="3" applyFont="1" applyFill="1" applyBorder="1" applyAlignment="1">
      <alignment horizontal="left" vertical="top"/>
    </xf>
    <xf numFmtId="0" fontId="3" fillId="2" borderId="0" xfId="3" applyFont="1" applyFill="1" applyAlignment="1">
      <alignment horizontal="left" vertical="top"/>
    </xf>
    <xf numFmtId="0" fontId="7" fillId="0" borderId="0" xfId="3" applyFont="1" applyFill="1" applyBorder="1" applyAlignment="1">
      <alignment horizontal="center" vertical="center"/>
    </xf>
    <xf numFmtId="0" fontId="31" fillId="0" borderId="0" xfId="3" applyFont="1" applyFill="1" applyBorder="1" applyAlignment="1">
      <alignment horizontal="center" vertical="center" wrapText="1"/>
    </xf>
    <xf numFmtId="0" fontId="32" fillId="0" borderId="0" xfId="3" applyFont="1" applyFill="1" applyBorder="1" applyAlignment="1">
      <alignment horizontal="center" vertical="center" wrapText="1"/>
    </xf>
    <xf numFmtId="0" fontId="3" fillId="2" borderId="0" xfId="3" applyFont="1" applyFill="1" applyAlignment="1">
      <alignment horizontal="left" vertical="top" wrapText="1"/>
    </xf>
    <xf numFmtId="0" fontId="11" fillId="0" borderId="0"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50" fillId="7" borderId="0" xfId="0" applyFont="1" applyFill="1" applyAlignment="1">
      <alignment horizontal="center" vertical="center"/>
    </xf>
    <xf numFmtId="0" fontId="48" fillId="8" borderId="0" xfId="0" applyFont="1" applyFill="1" applyAlignment="1">
      <alignment horizontal="left" vertical="center"/>
    </xf>
    <xf numFmtId="0" fontId="51" fillId="8" borderId="1" xfId="0" applyFont="1" applyFill="1" applyBorder="1" applyAlignment="1">
      <alignment horizontal="left" vertical="center" wrapText="1"/>
    </xf>
    <xf numFmtId="0" fontId="51" fillId="8" borderId="0" xfId="0" applyFont="1" applyFill="1" applyAlignment="1">
      <alignment horizontal="left" vertical="center" wrapText="1"/>
    </xf>
    <xf numFmtId="0" fontId="48" fillId="3" borderId="0" xfId="0" applyFont="1" applyFill="1" applyAlignment="1">
      <alignment horizontal="left" vertical="center"/>
    </xf>
  </cellXfs>
  <cellStyles count="504">
    <cellStyle name="=C:\WINNT\SYSTEM32\COMMAND.COM" xfId="2" xr:uid="{00000000-0005-0000-0000-000000000000}"/>
    <cellStyle name="Euro" xfId="7" xr:uid="{00000000-0005-0000-0000-000001000000}"/>
    <cellStyle name="Euro 10" xfId="8" xr:uid="{00000000-0005-0000-0000-000002000000}"/>
    <cellStyle name="Euro 11" xfId="9" xr:uid="{00000000-0005-0000-0000-000003000000}"/>
    <cellStyle name="Euro 12" xfId="10" xr:uid="{00000000-0005-0000-0000-000004000000}"/>
    <cellStyle name="Euro 13" xfId="11" xr:uid="{00000000-0005-0000-0000-000005000000}"/>
    <cellStyle name="Euro 14" xfId="12" xr:uid="{00000000-0005-0000-0000-000006000000}"/>
    <cellStyle name="Euro 15" xfId="13" xr:uid="{00000000-0005-0000-0000-000007000000}"/>
    <cellStyle name="Euro 16" xfId="14" xr:uid="{00000000-0005-0000-0000-000008000000}"/>
    <cellStyle name="Euro 17" xfId="15" xr:uid="{00000000-0005-0000-0000-000009000000}"/>
    <cellStyle name="Euro 18" xfId="16" xr:uid="{00000000-0005-0000-0000-00000A000000}"/>
    <cellStyle name="Euro 19" xfId="17" xr:uid="{00000000-0005-0000-0000-00000B000000}"/>
    <cellStyle name="Euro 2" xfId="18" xr:uid="{00000000-0005-0000-0000-00000C000000}"/>
    <cellStyle name="Euro 20" xfId="19" xr:uid="{00000000-0005-0000-0000-00000D000000}"/>
    <cellStyle name="Euro 21" xfId="20" xr:uid="{00000000-0005-0000-0000-00000E000000}"/>
    <cellStyle name="Euro 22" xfId="21" xr:uid="{00000000-0005-0000-0000-00000F000000}"/>
    <cellStyle name="Euro 23" xfId="22" xr:uid="{00000000-0005-0000-0000-000010000000}"/>
    <cellStyle name="Euro 3" xfId="23" xr:uid="{00000000-0005-0000-0000-000011000000}"/>
    <cellStyle name="Euro 4" xfId="24" xr:uid="{00000000-0005-0000-0000-000012000000}"/>
    <cellStyle name="Euro 5" xfId="25" xr:uid="{00000000-0005-0000-0000-000013000000}"/>
    <cellStyle name="Euro 6" xfId="26" xr:uid="{00000000-0005-0000-0000-000014000000}"/>
    <cellStyle name="Euro 7" xfId="27" xr:uid="{00000000-0005-0000-0000-000015000000}"/>
    <cellStyle name="Euro 8" xfId="28" xr:uid="{00000000-0005-0000-0000-000016000000}"/>
    <cellStyle name="Euro 9" xfId="29" xr:uid="{00000000-0005-0000-0000-000017000000}"/>
    <cellStyle name="Excel Built-in Normal" xfId="356" xr:uid="{00000000-0005-0000-0000-000018000000}"/>
    <cellStyle name="Hipervínculo 2" xfId="30" xr:uid="{00000000-0005-0000-0000-000019000000}"/>
    <cellStyle name="Hipervínculo 3" xfId="31" xr:uid="{00000000-0005-0000-0000-00001A000000}"/>
    <cellStyle name="Hipervínculo 4" xfId="32" xr:uid="{00000000-0005-0000-0000-00001B000000}"/>
    <cellStyle name="Millares" xfId="1" builtinId="3"/>
    <cellStyle name="Millares 10" xfId="33" xr:uid="{00000000-0005-0000-0000-00001D000000}"/>
    <cellStyle name="Millares 10 2" xfId="34" xr:uid="{00000000-0005-0000-0000-00001E000000}"/>
    <cellStyle name="Millares 10 2 2" xfId="359" xr:uid="{00000000-0005-0000-0000-00001F000000}"/>
    <cellStyle name="Millares 10 3" xfId="35" xr:uid="{00000000-0005-0000-0000-000020000000}"/>
    <cellStyle name="Millares 10 3 2" xfId="360" xr:uid="{00000000-0005-0000-0000-000021000000}"/>
    <cellStyle name="Millares 10 4" xfId="36" xr:uid="{00000000-0005-0000-0000-000022000000}"/>
    <cellStyle name="Millares 10 4 2" xfId="361" xr:uid="{00000000-0005-0000-0000-000023000000}"/>
    <cellStyle name="Millares 10 5" xfId="37" xr:uid="{00000000-0005-0000-0000-000024000000}"/>
    <cellStyle name="Millares 10 5 2" xfId="362" xr:uid="{00000000-0005-0000-0000-000025000000}"/>
    <cellStyle name="Millares 11" xfId="38" xr:uid="{00000000-0005-0000-0000-000026000000}"/>
    <cellStyle name="Millares 11 2" xfId="39" xr:uid="{00000000-0005-0000-0000-000027000000}"/>
    <cellStyle name="Millares 11 2 2" xfId="363" xr:uid="{00000000-0005-0000-0000-000028000000}"/>
    <cellStyle name="Millares 11 3" xfId="40" xr:uid="{00000000-0005-0000-0000-000029000000}"/>
    <cellStyle name="Millares 11 3 2" xfId="364" xr:uid="{00000000-0005-0000-0000-00002A000000}"/>
    <cellStyle name="Millares 11 4" xfId="41" xr:uid="{00000000-0005-0000-0000-00002B000000}"/>
    <cellStyle name="Millares 11 4 2" xfId="365" xr:uid="{00000000-0005-0000-0000-00002C000000}"/>
    <cellStyle name="Millares 11 5" xfId="42" xr:uid="{00000000-0005-0000-0000-00002D000000}"/>
    <cellStyle name="Millares 11 5 2" xfId="366" xr:uid="{00000000-0005-0000-0000-00002E000000}"/>
    <cellStyle name="Millares 12" xfId="43" xr:uid="{00000000-0005-0000-0000-00002F000000}"/>
    <cellStyle name="Millares 12 2" xfId="44" xr:uid="{00000000-0005-0000-0000-000030000000}"/>
    <cellStyle name="Millares 12 2 2" xfId="367" xr:uid="{00000000-0005-0000-0000-000031000000}"/>
    <cellStyle name="Millares 12 3" xfId="45" xr:uid="{00000000-0005-0000-0000-000032000000}"/>
    <cellStyle name="Millares 12 3 2" xfId="368" xr:uid="{00000000-0005-0000-0000-000033000000}"/>
    <cellStyle name="Millares 12 4" xfId="46" xr:uid="{00000000-0005-0000-0000-000034000000}"/>
    <cellStyle name="Millares 12 4 2" xfId="369" xr:uid="{00000000-0005-0000-0000-000035000000}"/>
    <cellStyle name="Millares 12 5" xfId="47" xr:uid="{00000000-0005-0000-0000-000036000000}"/>
    <cellStyle name="Millares 12 5 2" xfId="370" xr:uid="{00000000-0005-0000-0000-000037000000}"/>
    <cellStyle name="Millares 13" xfId="48" xr:uid="{00000000-0005-0000-0000-000038000000}"/>
    <cellStyle name="Millares 13 2" xfId="49" xr:uid="{00000000-0005-0000-0000-000039000000}"/>
    <cellStyle name="Millares 13 2 2" xfId="372" xr:uid="{00000000-0005-0000-0000-00003A000000}"/>
    <cellStyle name="Millares 13 3" xfId="50" xr:uid="{00000000-0005-0000-0000-00003B000000}"/>
    <cellStyle name="Millares 13 3 2" xfId="373" xr:uid="{00000000-0005-0000-0000-00003C000000}"/>
    <cellStyle name="Millares 13 4" xfId="51" xr:uid="{00000000-0005-0000-0000-00003D000000}"/>
    <cellStyle name="Millares 13 4 2" xfId="374" xr:uid="{00000000-0005-0000-0000-00003E000000}"/>
    <cellStyle name="Millares 13 5" xfId="52" xr:uid="{00000000-0005-0000-0000-00003F000000}"/>
    <cellStyle name="Millares 13 5 2" xfId="375" xr:uid="{00000000-0005-0000-0000-000040000000}"/>
    <cellStyle name="Millares 13 6" xfId="371" xr:uid="{00000000-0005-0000-0000-000041000000}"/>
    <cellStyle name="Millares 14" xfId="53" xr:uid="{00000000-0005-0000-0000-000042000000}"/>
    <cellStyle name="Millares 14 2" xfId="54" xr:uid="{00000000-0005-0000-0000-000043000000}"/>
    <cellStyle name="Millares 14 2 2" xfId="376" xr:uid="{00000000-0005-0000-0000-000044000000}"/>
    <cellStyle name="Millares 14 3" xfId="55" xr:uid="{00000000-0005-0000-0000-000045000000}"/>
    <cellStyle name="Millares 14 3 2" xfId="377" xr:uid="{00000000-0005-0000-0000-000046000000}"/>
    <cellStyle name="Millares 14 4" xfId="56" xr:uid="{00000000-0005-0000-0000-000047000000}"/>
    <cellStyle name="Millares 14 4 2" xfId="378" xr:uid="{00000000-0005-0000-0000-000048000000}"/>
    <cellStyle name="Millares 14 5" xfId="57" xr:uid="{00000000-0005-0000-0000-000049000000}"/>
    <cellStyle name="Millares 14 5 2" xfId="379" xr:uid="{00000000-0005-0000-0000-00004A000000}"/>
    <cellStyle name="Millares 15" xfId="58" xr:uid="{00000000-0005-0000-0000-00004B000000}"/>
    <cellStyle name="Millares 15 2" xfId="59" xr:uid="{00000000-0005-0000-0000-00004C000000}"/>
    <cellStyle name="Millares 15 2 2" xfId="380" xr:uid="{00000000-0005-0000-0000-00004D000000}"/>
    <cellStyle name="Millares 15 3" xfId="60" xr:uid="{00000000-0005-0000-0000-00004E000000}"/>
    <cellStyle name="Millares 15 3 2" xfId="381" xr:uid="{00000000-0005-0000-0000-00004F000000}"/>
    <cellStyle name="Millares 15 4" xfId="61" xr:uid="{00000000-0005-0000-0000-000050000000}"/>
    <cellStyle name="Millares 15 4 2" xfId="382" xr:uid="{00000000-0005-0000-0000-000051000000}"/>
    <cellStyle name="Millares 15 5" xfId="62" xr:uid="{00000000-0005-0000-0000-000052000000}"/>
    <cellStyle name="Millares 15 5 2" xfId="383" xr:uid="{00000000-0005-0000-0000-000053000000}"/>
    <cellStyle name="Millares 16" xfId="63" xr:uid="{00000000-0005-0000-0000-000054000000}"/>
    <cellStyle name="Millares 16 2" xfId="64" xr:uid="{00000000-0005-0000-0000-000055000000}"/>
    <cellStyle name="Millares 16 2 2" xfId="384" xr:uid="{00000000-0005-0000-0000-000056000000}"/>
    <cellStyle name="Millares 16 3" xfId="65" xr:uid="{00000000-0005-0000-0000-000057000000}"/>
    <cellStyle name="Millares 16 3 2" xfId="385" xr:uid="{00000000-0005-0000-0000-000058000000}"/>
    <cellStyle name="Millares 16 4" xfId="66" xr:uid="{00000000-0005-0000-0000-000059000000}"/>
    <cellStyle name="Millares 16 4 2" xfId="386" xr:uid="{00000000-0005-0000-0000-00005A000000}"/>
    <cellStyle name="Millares 16 5" xfId="67" xr:uid="{00000000-0005-0000-0000-00005B000000}"/>
    <cellStyle name="Millares 16 5 2" xfId="387" xr:uid="{00000000-0005-0000-0000-00005C000000}"/>
    <cellStyle name="Millares 17" xfId="68" xr:uid="{00000000-0005-0000-0000-00005D000000}"/>
    <cellStyle name="Millares 17 2" xfId="69" xr:uid="{00000000-0005-0000-0000-00005E000000}"/>
    <cellStyle name="Millares 17 2 2" xfId="388" xr:uid="{00000000-0005-0000-0000-00005F000000}"/>
    <cellStyle name="Millares 17 3" xfId="70" xr:uid="{00000000-0005-0000-0000-000060000000}"/>
    <cellStyle name="Millares 17 3 2" xfId="389" xr:uid="{00000000-0005-0000-0000-000061000000}"/>
    <cellStyle name="Millares 17 4" xfId="71" xr:uid="{00000000-0005-0000-0000-000062000000}"/>
    <cellStyle name="Millares 17 4 2" xfId="390" xr:uid="{00000000-0005-0000-0000-000063000000}"/>
    <cellStyle name="Millares 17 5" xfId="72" xr:uid="{00000000-0005-0000-0000-000064000000}"/>
    <cellStyle name="Millares 17 5 2" xfId="391" xr:uid="{00000000-0005-0000-0000-000065000000}"/>
    <cellStyle name="Millares 18" xfId="73" xr:uid="{00000000-0005-0000-0000-000066000000}"/>
    <cellStyle name="Millares 18 2" xfId="74" xr:uid="{00000000-0005-0000-0000-000067000000}"/>
    <cellStyle name="Millares 18 2 2" xfId="392" xr:uid="{00000000-0005-0000-0000-000068000000}"/>
    <cellStyle name="Millares 18 3" xfId="75" xr:uid="{00000000-0005-0000-0000-000069000000}"/>
    <cellStyle name="Millares 18 3 2" xfId="393" xr:uid="{00000000-0005-0000-0000-00006A000000}"/>
    <cellStyle name="Millares 18 4" xfId="76" xr:uid="{00000000-0005-0000-0000-00006B000000}"/>
    <cellStyle name="Millares 18 4 2" xfId="394" xr:uid="{00000000-0005-0000-0000-00006C000000}"/>
    <cellStyle name="Millares 18 5" xfId="77" xr:uid="{00000000-0005-0000-0000-00006D000000}"/>
    <cellStyle name="Millares 18 5 2" xfId="395" xr:uid="{00000000-0005-0000-0000-00006E000000}"/>
    <cellStyle name="Millares 19" xfId="78" xr:uid="{00000000-0005-0000-0000-00006F000000}"/>
    <cellStyle name="Millares 19 2" xfId="79" xr:uid="{00000000-0005-0000-0000-000070000000}"/>
    <cellStyle name="Millares 19 2 2" xfId="396" xr:uid="{00000000-0005-0000-0000-000071000000}"/>
    <cellStyle name="Millares 19 3" xfId="80" xr:uid="{00000000-0005-0000-0000-000072000000}"/>
    <cellStyle name="Millares 19 3 2" xfId="397" xr:uid="{00000000-0005-0000-0000-000073000000}"/>
    <cellStyle name="Millares 19 4" xfId="81" xr:uid="{00000000-0005-0000-0000-000074000000}"/>
    <cellStyle name="Millares 19 4 2" xfId="398" xr:uid="{00000000-0005-0000-0000-000075000000}"/>
    <cellStyle name="Millares 19 5" xfId="82" xr:uid="{00000000-0005-0000-0000-000076000000}"/>
    <cellStyle name="Millares 19 5 2" xfId="399" xr:uid="{00000000-0005-0000-0000-000077000000}"/>
    <cellStyle name="Millares 2" xfId="5" xr:uid="{00000000-0005-0000-0000-000078000000}"/>
    <cellStyle name="Millares 2 2" xfId="83" xr:uid="{00000000-0005-0000-0000-000079000000}"/>
    <cellStyle name="Millares 2 2 2" xfId="84" xr:uid="{00000000-0005-0000-0000-00007A000000}"/>
    <cellStyle name="Millares 2 2 2 2" xfId="400" xr:uid="{00000000-0005-0000-0000-00007B000000}"/>
    <cellStyle name="Millares 2 3" xfId="85" xr:uid="{00000000-0005-0000-0000-00007C000000}"/>
    <cellStyle name="Millares 2 3 2" xfId="401" xr:uid="{00000000-0005-0000-0000-00007D000000}"/>
    <cellStyle name="Millares 2 4" xfId="86" xr:uid="{00000000-0005-0000-0000-00007E000000}"/>
    <cellStyle name="Millares 2 4 2" xfId="402" xr:uid="{00000000-0005-0000-0000-00007F000000}"/>
    <cellStyle name="Millares 2 5" xfId="87" xr:uid="{00000000-0005-0000-0000-000080000000}"/>
    <cellStyle name="Millares 2 6" xfId="358" xr:uid="{00000000-0005-0000-0000-000081000000}"/>
    <cellStyle name="Millares 20" xfId="88" xr:uid="{00000000-0005-0000-0000-000082000000}"/>
    <cellStyle name="Millares 20 2" xfId="89" xr:uid="{00000000-0005-0000-0000-000083000000}"/>
    <cellStyle name="Millares 20 2 2" xfId="90" xr:uid="{00000000-0005-0000-0000-000084000000}"/>
    <cellStyle name="Millares 20 2 2 2" xfId="404" xr:uid="{00000000-0005-0000-0000-000085000000}"/>
    <cellStyle name="Millares 20 2 3" xfId="91" xr:uid="{00000000-0005-0000-0000-000086000000}"/>
    <cellStyle name="Millares 20 2 4" xfId="92" xr:uid="{00000000-0005-0000-0000-000087000000}"/>
    <cellStyle name="Millares 20 2 5" xfId="403" xr:uid="{00000000-0005-0000-0000-000088000000}"/>
    <cellStyle name="Millares 20 3" xfId="93" xr:uid="{00000000-0005-0000-0000-000089000000}"/>
    <cellStyle name="Millares 20 3 2" xfId="405" xr:uid="{00000000-0005-0000-0000-00008A000000}"/>
    <cellStyle name="Millares 20 4" xfId="94" xr:uid="{00000000-0005-0000-0000-00008B000000}"/>
    <cellStyle name="Millares 20 4 2" xfId="406" xr:uid="{00000000-0005-0000-0000-00008C000000}"/>
    <cellStyle name="Millares 21" xfId="95" xr:uid="{00000000-0005-0000-0000-00008D000000}"/>
    <cellStyle name="Millares 21 2" xfId="407" xr:uid="{00000000-0005-0000-0000-00008E000000}"/>
    <cellStyle name="Millares 22" xfId="96" xr:uid="{00000000-0005-0000-0000-00008F000000}"/>
    <cellStyle name="Millares 22 2" xfId="408" xr:uid="{00000000-0005-0000-0000-000090000000}"/>
    <cellStyle name="Millares 23" xfId="97" xr:uid="{00000000-0005-0000-0000-000091000000}"/>
    <cellStyle name="Millares 23 2" xfId="409" xr:uid="{00000000-0005-0000-0000-000092000000}"/>
    <cellStyle name="Millares 24" xfId="98" xr:uid="{00000000-0005-0000-0000-000093000000}"/>
    <cellStyle name="Millares 25" xfId="99" xr:uid="{00000000-0005-0000-0000-000094000000}"/>
    <cellStyle name="Millares 26" xfId="100" xr:uid="{00000000-0005-0000-0000-000095000000}"/>
    <cellStyle name="Millares 27" xfId="101" xr:uid="{00000000-0005-0000-0000-000096000000}"/>
    <cellStyle name="Millares 27 2" xfId="410" xr:uid="{00000000-0005-0000-0000-000097000000}"/>
    <cellStyle name="Millares 28" xfId="102" xr:uid="{00000000-0005-0000-0000-000098000000}"/>
    <cellStyle name="Millares 29" xfId="103" xr:uid="{00000000-0005-0000-0000-000099000000}"/>
    <cellStyle name="Millares 3" xfId="104" xr:uid="{00000000-0005-0000-0000-00009A000000}"/>
    <cellStyle name="Millares 3 2" xfId="105" xr:uid="{00000000-0005-0000-0000-00009B000000}"/>
    <cellStyle name="Millares 3 2 2" xfId="412" xr:uid="{00000000-0005-0000-0000-00009C000000}"/>
    <cellStyle name="Millares 3 3" xfId="106" xr:uid="{00000000-0005-0000-0000-00009D000000}"/>
    <cellStyle name="Millares 3 3 2" xfId="413" xr:uid="{00000000-0005-0000-0000-00009E000000}"/>
    <cellStyle name="Millares 3 4" xfId="107" xr:uid="{00000000-0005-0000-0000-00009F000000}"/>
    <cellStyle name="Millares 3 4 2" xfId="414" xr:uid="{00000000-0005-0000-0000-0000A0000000}"/>
    <cellStyle name="Millares 3 5" xfId="108" xr:uid="{00000000-0005-0000-0000-0000A1000000}"/>
    <cellStyle name="Millares 3 5 2" xfId="415" xr:uid="{00000000-0005-0000-0000-0000A2000000}"/>
    <cellStyle name="Millares 3 6" xfId="411" xr:uid="{00000000-0005-0000-0000-0000A3000000}"/>
    <cellStyle name="Millares 30" xfId="109" xr:uid="{00000000-0005-0000-0000-0000A4000000}"/>
    <cellStyle name="Millares 31" xfId="110" xr:uid="{00000000-0005-0000-0000-0000A5000000}"/>
    <cellStyle name="Millares 32" xfId="111" xr:uid="{00000000-0005-0000-0000-0000A6000000}"/>
    <cellStyle name="Millares 33" xfId="112" xr:uid="{00000000-0005-0000-0000-0000A7000000}"/>
    <cellStyle name="Millares 34" xfId="113" xr:uid="{00000000-0005-0000-0000-0000A8000000}"/>
    <cellStyle name="Millares 35" xfId="114" xr:uid="{00000000-0005-0000-0000-0000A9000000}"/>
    <cellStyle name="Millares 36" xfId="115" xr:uid="{00000000-0005-0000-0000-0000AA000000}"/>
    <cellStyle name="Millares 37" xfId="116" xr:uid="{00000000-0005-0000-0000-0000AB000000}"/>
    <cellStyle name="Millares 37 2" xfId="416" xr:uid="{00000000-0005-0000-0000-0000AC000000}"/>
    <cellStyle name="Millares 38" xfId="117" xr:uid="{00000000-0005-0000-0000-0000AD000000}"/>
    <cellStyle name="Millares 38 2" xfId="417" xr:uid="{00000000-0005-0000-0000-0000AE000000}"/>
    <cellStyle name="Millares 39" xfId="118" xr:uid="{00000000-0005-0000-0000-0000AF000000}"/>
    <cellStyle name="Millares 4" xfId="119" xr:uid="{00000000-0005-0000-0000-0000B0000000}"/>
    <cellStyle name="Millares 4 10" xfId="120" xr:uid="{00000000-0005-0000-0000-0000B1000000}"/>
    <cellStyle name="Millares 4 10 2" xfId="418" xr:uid="{00000000-0005-0000-0000-0000B2000000}"/>
    <cellStyle name="Millares 4 11" xfId="121" xr:uid="{00000000-0005-0000-0000-0000B3000000}"/>
    <cellStyle name="Millares 4 11 2" xfId="419" xr:uid="{00000000-0005-0000-0000-0000B4000000}"/>
    <cellStyle name="Millares 4 12" xfId="122" xr:uid="{00000000-0005-0000-0000-0000B5000000}"/>
    <cellStyle name="Millares 4 12 2" xfId="420" xr:uid="{00000000-0005-0000-0000-0000B6000000}"/>
    <cellStyle name="Millares 4 13" xfId="123" xr:uid="{00000000-0005-0000-0000-0000B7000000}"/>
    <cellStyle name="Millares 4 13 2" xfId="421" xr:uid="{00000000-0005-0000-0000-0000B8000000}"/>
    <cellStyle name="Millares 4 14" xfId="124" xr:uid="{00000000-0005-0000-0000-0000B9000000}"/>
    <cellStyle name="Millares 4 14 2" xfId="422" xr:uid="{00000000-0005-0000-0000-0000BA000000}"/>
    <cellStyle name="Millares 4 15" xfId="125" xr:uid="{00000000-0005-0000-0000-0000BB000000}"/>
    <cellStyle name="Millares 4 15 2" xfId="423" xr:uid="{00000000-0005-0000-0000-0000BC000000}"/>
    <cellStyle name="Millares 4 16" xfId="126" xr:uid="{00000000-0005-0000-0000-0000BD000000}"/>
    <cellStyle name="Millares 4 16 2" xfId="424" xr:uid="{00000000-0005-0000-0000-0000BE000000}"/>
    <cellStyle name="Millares 4 17" xfId="127" xr:uid="{00000000-0005-0000-0000-0000BF000000}"/>
    <cellStyle name="Millares 4 17 2" xfId="425" xr:uid="{00000000-0005-0000-0000-0000C0000000}"/>
    <cellStyle name="Millares 4 2" xfId="128" xr:uid="{00000000-0005-0000-0000-0000C1000000}"/>
    <cellStyle name="Millares 4 2 2" xfId="426" xr:uid="{00000000-0005-0000-0000-0000C2000000}"/>
    <cellStyle name="Millares 4 3" xfId="129" xr:uid="{00000000-0005-0000-0000-0000C3000000}"/>
    <cellStyle name="Millares 4 3 2" xfId="427" xr:uid="{00000000-0005-0000-0000-0000C4000000}"/>
    <cellStyle name="Millares 4 4" xfId="130" xr:uid="{00000000-0005-0000-0000-0000C5000000}"/>
    <cellStyle name="Millares 4 4 2" xfId="428" xr:uid="{00000000-0005-0000-0000-0000C6000000}"/>
    <cellStyle name="Millares 4 5" xfId="131" xr:uid="{00000000-0005-0000-0000-0000C7000000}"/>
    <cellStyle name="Millares 4 5 2" xfId="429" xr:uid="{00000000-0005-0000-0000-0000C8000000}"/>
    <cellStyle name="Millares 4 6" xfId="132" xr:uid="{00000000-0005-0000-0000-0000C9000000}"/>
    <cellStyle name="Millares 4 6 2" xfId="430" xr:uid="{00000000-0005-0000-0000-0000CA000000}"/>
    <cellStyle name="Millares 4 7" xfId="133" xr:uid="{00000000-0005-0000-0000-0000CB000000}"/>
    <cellStyle name="Millares 4 7 2" xfId="431" xr:uid="{00000000-0005-0000-0000-0000CC000000}"/>
    <cellStyle name="Millares 4 8" xfId="134" xr:uid="{00000000-0005-0000-0000-0000CD000000}"/>
    <cellStyle name="Millares 4 8 2" xfId="432" xr:uid="{00000000-0005-0000-0000-0000CE000000}"/>
    <cellStyle name="Millares 4 9" xfId="135" xr:uid="{00000000-0005-0000-0000-0000CF000000}"/>
    <cellStyle name="Millares 4 9 2" xfId="433" xr:uid="{00000000-0005-0000-0000-0000D0000000}"/>
    <cellStyle name="Millares 40" xfId="136" xr:uid="{00000000-0005-0000-0000-0000D1000000}"/>
    <cellStyle name="Millares 41" xfId="137" xr:uid="{00000000-0005-0000-0000-0000D2000000}"/>
    <cellStyle name="Millares 41 2" xfId="434" xr:uid="{00000000-0005-0000-0000-0000D3000000}"/>
    <cellStyle name="Millares 42" xfId="138" xr:uid="{00000000-0005-0000-0000-0000D4000000}"/>
    <cellStyle name="Millares 42 2" xfId="435" xr:uid="{00000000-0005-0000-0000-0000D5000000}"/>
    <cellStyle name="Millares 43" xfId="139" xr:uid="{00000000-0005-0000-0000-0000D6000000}"/>
    <cellStyle name="Millares 43 2" xfId="436" xr:uid="{00000000-0005-0000-0000-0000D7000000}"/>
    <cellStyle name="Millares 44" xfId="140" xr:uid="{00000000-0005-0000-0000-0000D8000000}"/>
    <cellStyle name="Millares 44 2" xfId="437" xr:uid="{00000000-0005-0000-0000-0000D9000000}"/>
    <cellStyle name="Millares 45" xfId="141" xr:uid="{00000000-0005-0000-0000-0000DA000000}"/>
    <cellStyle name="Millares 45 2" xfId="438" xr:uid="{00000000-0005-0000-0000-0000DB000000}"/>
    <cellStyle name="Millares 46" xfId="142" xr:uid="{00000000-0005-0000-0000-0000DC000000}"/>
    <cellStyle name="Millares 46 2" xfId="439" xr:uid="{00000000-0005-0000-0000-0000DD000000}"/>
    <cellStyle name="Millares 47" xfId="143" xr:uid="{00000000-0005-0000-0000-0000DE000000}"/>
    <cellStyle name="Millares 47 2" xfId="440" xr:uid="{00000000-0005-0000-0000-0000DF000000}"/>
    <cellStyle name="Millares 48" xfId="144" xr:uid="{00000000-0005-0000-0000-0000E0000000}"/>
    <cellStyle name="Millares 48 2" xfId="441" xr:uid="{00000000-0005-0000-0000-0000E1000000}"/>
    <cellStyle name="Millares 49" xfId="145" xr:uid="{00000000-0005-0000-0000-0000E2000000}"/>
    <cellStyle name="Millares 49 2" xfId="442" xr:uid="{00000000-0005-0000-0000-0000E3000000}"/>
    <cellStyle name="Millares 5" xfId="146" xr:uid="{00000000-0005-0000-0000-0000E4000000}"/>
    <cellStyle name="Millares 5 2" xfId="443" xr:uid="{00000000-0005-0000-0000-0000E5000000}"/>
    <cellStyle name="Millares 50" xfId="147" xr:uid="{00000000-0005-0000-0000-0000E6000000}"/>
    <cellStyle name="Millares 50 2" xfId="444" xr:uid="{00000000-0005-0000-0000-0000E7000000}"/>
    <cellStyle name="Millares 51" xfId="148" xr:uid="{00000000-0005-0000-0000-0000E8000000}"/>
    <cellStyle name="Millares 51 2" xfId="445" xr:uid="{00000000-0005-0000-0000-0000E9000000}"/>
    <cellStyle name="Millares 52" xfId="149" xr:uid="{00000000-0005-0000-0000-0000EA000000}"/>
    <cellStyle name="Millares 52 2" xfId="446" xr:uid="{00000000-0005-0000-0000-0000EB000000}"/>
    <cellStyle name="Millares 53" xfId="355" xr:uid="{00000000-0005-0000-0000-0000EC000000}"/>
    <cellStyle name="Millares 53 2" xfId="502" xr:uid="{00000000-0005-0000-0000-0000ED000000}"/>
    <cellStyle name="Millares 54" xfId="357" xr:uid="{00000000-0005-0000-0000-0000EE000000}"/>
    <cellStyle name="Millares 6" xfId="150" xr:uid="{00000000-0005-0000-0000-0000EF000000}"/>
    <cellStyle name="Millares 6 10" xfId="151" xr:uid="{00000000-0005-0000-0000-0000F0000000}"/>
    <cellStyle name="Millares 6 10 2" xfId="447" xr:uid="{00000000-0005-0000-0000-0000F1000000}"/>
    <cellStyle name="Millares 6 11" xfId="152" xr:uid="{00000000-0005-0000-0000-0000F2000000}"/>
    <cellStyle name="Millares 6 11 2" xfId="448" xr:uid="{00000000-0005-0000-0000-0000F3000000}"/>
    <cellStyle name="Millares 6 12" xfId="153" xr:uid="{00000000-0005-0000-0000-0000F4000000}"/>
    <cellStyle name="Millares 6 12 2" xfId="449" xr:uid="{00000000-0005-0000-0000-0000F5000000}"/>
    <cellStyle name="Millares 6 13" xfId="154" xr:uid="{00000000-0005-0000-0000-0000F6000000}"/>
    <cellStyle name="Millares 6 13 2" xfId="450" xr:uid="{00000000-0005-0000-0000-0000F7000000}"/>
    <cellStyle name="Millares 6 14" xfId="155" xr:uid="{00000000-0005-0000-0000-0000F8000000}"/>
    <cellStyle name="Millares 6 14 2" xfId="451" xr:uid="{00000000-0005-0000-0000-0000F9000000}"/>
    <cellStyle name="Millares 6 15" xfId="156" xr:uid="{00000000-0005-0000-0000-0000FA000000}"/>
    <cellStyle name="Millares 6 15 2" xfId="452" xr:uid="{00000000-0005-0000-0000-0000FB000000}"/>
    <cellStyle name="Millares 6 16" xfId="157" xr:uid="{00000000-0005-0000-0000-0000FC000000}"/>
    <cellStyle name="Millares 6 16 2" xfId="453" xr:uid="{00000000-0005-0000-0000-0000FD000000}"/>
    <cellStyle name="Millares 6 2" xfId="158" xr:uid="{00000000-0005-0000-0000-0000FE000000}"/>
    <cellStyle name="Millares 6 2 2" xfId="454" xr:uid="{00000000-0005-0000-0000-0000FF000000}"/>
    <cellStyle name="Millares 6 3" xfId="159" xr:uid="{00000000-0005-0000-0000-000000010000}"/>
    <cellStyle name="Millares 6 3 2" xfId="455" xr:uid="{00000000-0005-0000-0000-000001010000}"/>
    <cellStyle name="Millares 6 4" xfId="160" xr:uid="{00000000-0005-0000-0000-000002010000}"/>
    <cellStyle name="Millares 6 4 2" xfId="456" xr:uid="{00000000-0005-0000-0000-000003010000}"/>
    <cellStyle name="Millares 6 5" xfId="161" xr:uid="{00000000-0005-0000-0000-000004010000}"/>
    <cellStyle name="Millares 6 5 2" xfId="457" xr:uid="{00000000-0005-0000-0000-000005010000}"/>
    <cellStyle name="Millares 6 6" xfId="162" xr:uid="{00000000-0005-0000-0000-000006010000}"/>
    <cellStyle name="Millares 6 6 2" xfId="458" xr:uid="{00000000-0005-0000-0000-000007010000}"/>
    <cellStyle name="Millares 6 7" xfId="163" xr:uid="{00000000-0005-0000-0000-000008010000}"/>
    <cellStyle name="Millares 6 7 2" xfId="459" xr:uid="{00000000-0005-0000-0000-000009010000}"/>
    <cellStyle name="Millares 6 8" xfId="164" xr:uid="{00000000-0005-0000-0000-00000A010000}"/>
    <cellStyle name="Millares 6 8 2" xfId="460" xr:uid="{00000000-0005-0000-0000-00000B010000}"/>
    <cellStyle name="Millares 6 9" xfId="165" xr:uid="{00000000-0005-0000-0000-00000C010000}"/>
    <cellStyle name="Millares 6 9 2" xfId="461" xr:uid="{00000000-0005-0000-0000-00000D010000}"/>
    <cellStyle name="Millares 7" xfId="166" xr:uid="{00000000-0005-0000-0000-00000E010000}"/>
    <cellStyle name="Millares 7 10" xfId="167" xr:uid="{00000000-0005-0000-0000-00000F010000}"/>
    <cellStyle name="Millares 7 10 2" xfId="462" xr:uid="{00000000-0005-0000-0000-000010010000}"/>
    <cellStyle name="Millares 7 11" xfId="168" xr:uid="{00000000-0005-0000-0000-000011010000}"/>
    <cellStyle name="Millares 7 11 2" xfId="463" xr:uid="{00000000-0005-0000-0000-000012010000}"/>
    <cellStyle name="Millares 7 12" xfId="169" xr:uid="{00000000-0005-0000-0000-000013010000}"/>
    <cellStyle name="Millares 7 12 2" xfId="464" xr:uid="{00000000-0005-0000-0000-000014010000}"/>
    <cellStyle name="Millares 7 13" xfId="170" xr:uid="{00000000-0005-0000-0000-000015010000}"/>
    <cellStyle name="Millares 7 13 2" xfId="465" xr:uid="{00000000-0005-0000-0000-000016010000}"/>
    <cellStyle name="Millares 7 14" xfId="171" xr:uid="{00000000-0005-0000-0000-000017010000}"/>
    <cellStyle name="Millares 7 14 2" xfId="466" xr:uid="{00000000-0005-0000-0000-000018010000}"/>
    <cellStyle name="Millares 7 15" xfId="172" xr:uid="{00000000-0005-0000-0000-000019010000}"/>
    <cellStyle name="Millares 7 15 2" xfId="467" xr:uid="{00000000-0005-0000-0000-00001A010000}"/>
    <cellStyle name="Millares 7 16" xfId="173" xr:uid="{00000000-0005-0000-0000-00001B010000}"/>
    <cellStyle name="Millares 7 16 2" xfId="468" xr:uid="{00000000-0005-0000-0000-00001C010000}"/>
    <cellStyle name="Millares 7 17" xfId="174" xr:uid="{00000000-0005-0000-0000-00001D010000}"/>
    <cellStyle name="Millares 7 17 2" xfId="469" xr:uid="{00000000-0005-0000-0000-00001E010000}"/>
    <cellStyle name="Millares 7 2" xfId="175" xr:uid="{00000000-0005-0000-0000-00001F010000}"/>
    <cellStyle name="Millares 7 2 2" xfId="470" xr:uid="{00000000-0005-0000-0000-000020010000}"/>
    <cellStyle name="Millares 7 3" xfId="176" xr:uid="{00000000-0005-0000-0000-000021010000}"/>
    <cellStyle name="Millares 7 3 2" xfId="471" xr:uid="{00000000-0005-0000-0000-000022010000}"/>
    <cellStyle name="Millares 7 4" xfId="177" xr:uid="{00000000-0005-0000-0000-000023010000}"/>
    <cellStyle name="Millares 7 4 2" xfId="472" xr:uid="{00000000-0005-0000-0000-000024010000}"/>
    <cellStyle name="Millares 7 5" xfId="178" xr:uid="{00000000-0005-0000-0000-000025010000}"/>
    <cellStyle name="Millares 7 5 2" xfId="473" xr:uid="{00000000-0005-0000-0000-000026010000}"/>
    <cellStyle name="Millares 7 6" xfId="179" xr:uid="{00000000-0005-0000-0000-000027010000}"/>
    <cellStyle name="Millares 7 6 2" xfId="474" xr:uid="{00000000-0005-0000-0000-000028010000}"/>
    <cellStyle name="Millares 7 7" xfId="180" xr:uid="{00000000-0005-0000-0000-000029010000}"/>
    <cellStyle name="Millares 7 7 2" xfId="475" xr:uid="{00000000-0005-0000-0000-00002A010000}"/>
    <cellStyle name="Millares 7 8" xfId="181" xr:uid="{00000000-0005-0000-0000-00002B010000}"/>
    <cellStyle name="Millares 7 8 2" xfId="476" xr:uid="{00000000-0005-0000-0000-00002C010000}"/>
    <cellStyle name="Millares 7 9" xfId="182" xr:uid="{00000000-0005-0000-0000-00002D010000}"/>
    <cellStyle name="Millares 7 9 2" xfId="477" xr:uid="{00000000-0005-0000-0000-00002E010000}"/>
    <cellStyle name="Millares 8" xfId="183" xr:uid="{00000000-0005-0000-0000-00002F010000}"/>
    <cellStyle name="Millares 8 10" xfId="184" xr:uid="{00000000-0005-0000-0000-000030010000}"/>
    <cellStyle name="Millares 8 10 2" xfId="478" xr:uid="{00000000-0005-0000-0000-000031010000}"/>
    <cellStyle name="Millares 8 11" xfId="185" xr:uid="{00000000-0005-0000-0000-000032010000}"/>
    <cellStyle name="Millares 8 11 2" xfId="479" xr:uid="{00000000-0005-0000-0000-000033010000}"/>
    <cellStyle name="Millares 8 12" xfId="186" xr:uid="{00000000-0005-0000-0000-000034010000}"/>
    <cellStyle name="Millares 8 12 2" xfId="480" xr:uid="{00000000-0005-0000-0000-000035010000}"/>
    <cellStyle name="Millares 8 13" xfId="187" xr:uid="{00000000-0005-0000-0000-000036010000}"/>
    <cellStyle name="Millares 8 13 2" xfId="481" xr:uid="{00000000-0005-0000-0000-000037010000}"/>
    <cellStyle name="Millares 8 14" xfId="188" xr:uid="{00000000-0005-0000-0000-000038010000}"/>
    <cellStyle name="Millares 8 14 2" xfId="482" xr:uid="{00000000-0005-0000-0000-000039010000}"/>
    <cellStyle name="Millares 8 15" xfId="189" xr:uid="{00000000-0005-0000-0000-00003A010000}"/>
    <cellStyle name="Millares 8 15 2" xfId="483" xr:uid="{00000000-0005-0000-0000-00003B010000}"/>
    <cellStyle name="Millares 8 16" xfId="190" xr:uid="{00000000-0005-0000-0000-00003C010000}"/>
    <cellStyle name="Millares 8 16 2" xfId="484" xr:uid="{00000000-0005-0000-0000-00003D010000}"/>
    <cellStyle name="Millares 8 2" xfId="191" xr:uid="{00000000-0005-0000-0000-00003E010000}"/>
    <cellStyle name="Millares 8 2 2" xfId="485" xr:uid="{00000000-0005-0000-0000-00003F010000}"/>
    <cellStyle name="Millares 8 3" xfId="192" xr:uid="{00000000-0005-0000-0000-000040010000}"/>
    <cellStyle name="Millares 8 3 2" xfId="486" xr:uid="{00000000-0005-0000-0000-000041010000}"/>
    <cellStyle name="Millares 8 4" xfId="193" xr:uid="{00000000-0005-0000-0000-000042010000}"/>
    <cellStyle name="Millares 8 4 2" xfId="487" xr:uid="{00000000-0005-0000-0000-000043010000}"/>
    <cellStyle name="Millares 8 5" xfId="194" xr:uid="{00000000-0005-0000-0000-000044010000}"/>
    <cellStyle name="Millares 8 5 2" xfId="488" xr:uid="{00000000-0005-0000-0000-000045010000}"/>
    <cellStyle name="Millares 8 6" xfId="195" xr:uid="{00000000-0005-0000-0000-000046010000}"/>
    <cellStyle name="Millares 8 6 2" xfId="489" xr:uid="{00000000-0005-0000-0000-000047010000}"/>
    <cellStyle name="Millares 8 7" xfId="196" xr:uid="{00000000-0005-0000-0000-000048010000}"/>
    <cellStyle name="Millares 8 7 2" xfId="490" xr:uid="{00000000-0005-0000-0000-000049010000}"/>
    <cellStyle name="Millares 8 8" xfId="197" xr:uid="{00000000-0005-0000-0000-00004A010000}"/>
    <cellStyle name="Millares 8 8 2" xfId="491" xr:uid="{00000000-0005-0000-0000-00004B010000}"/>
    <cellStyle name="Millares 8 9" xfId="198" xr:uid="{00000000-0005-0000-0000-00004C010000}"/>
    <cellStyle name="Millares 8 9 2" xfId="492" xr:uid="{00000000-0005-0000-0000-00004D010000}"/>
    <cellStyle name="Millares 9" xfId="199" xr:uid="{00000000-0005-0000-0000-00004E010000}"/>
    <cellStyle name="Millares 9 2" xfId="200" xr:uid="{00000000-0005-0000-0000-00004F010000}"/>
    <cellStyle name="Millares 9 2 2" xfId="493" xr:uid="{00000000-0005-0000-0000-000050010000}"/>
    <cellStyle name="Millares 9 3" xfId="201" xr:uid="{00000000-0005-0000-0000-000051010000}"/>
    <cellStyle name="Millares 9 3 2" xfId="494" xr:uid="{00000000-0005-0000-0000-000052010000}"/>
    <cellStyle name="Millares 9 4" xfId="202" xr:uid="{00000000-0005-0000-0000-000053010000}"/>
    <cellStyle name="Millares 9 4 2" xfId="495" xr:uid="{00000000-0005-0000-0000-000054010000}"/>
    <cellStyle name="Millares 9 5" xfId="203" xr:uid="{00000000-0005-0000-0000-000055010000}"/>
    <cellStyle name="Millares 9 5 2" xfId="496" xr:uid="{00000000-0005-0000-0000-000056010000}"/>
    <cellStyle name="Moneda 2" xfId="204" xr:uid="{00000000-0005-0000-0000-000057010000}"/>
    <cellStyle name="Moneda 2 2" xfId="205" xr:uid="{00000000-0005-0000-0000-000058010000}"/>
    <cellStyle name="Moneda 2 3" xfId="497" xr:uid="{00000000-0005-0000-0000-000059010000}"/>
    <cellStyle name="Moneda 3" xfId="206" xr:uid="{00000000-0005-0000-0000-00005A010000}"/>
    <cellStyle name="Moneda 3 2" xfId="207" xr:uid="{00000000-0005-0000-0000-00005B010000}"/>
    <cellStyle name="Moneda 3 2 2" xfId="499" xr:uid="{00000000-0005-0000-0000-00005C010000}"/>
    <cellStyle name="Moneda 3 3" xfId="498" xr:uid="{00000000-0005-0000-0000-00005D010000}"/>
    <cellStyle name="Moneda 4" xfId="208" xr:uid="{00000000-0005-0000-0000-00005E010000}"/>
    <cellStyle name="Moneda 4 2" xfId="209" xr:uid="{00000000-0005-0000-0000-00005F010000}"/>
    <cellStyle name="Moneda 4 2 2" xfId="501" xr:uid="{00000000-0005-0000-0000-000060010000}"/>
    <cellStyle name="Moneda 4 3" xfId="500" xr:uid="{00000000-0005-0000-0000-000061010000}"/>
    <cellStyle name="Moneda 5" xfId="503" xr:uid="{00000000-0005-0000-0000-000062010000}"/>
    <cellStyle name="Normal" xfId="0" builtinId="0"/>
    <cellStyle name="Normal 1" xfId="210" xr:uid="{00000000-0005-0000-0000-000064010000}"/>
    <cellStyle name="Normal 10" xfId="211" xr:uid="{00000000-0005-0000-0000-000065010000}"/>
    <cellStyle name="Normal 10 10" xfId="212" xr:uid="{00000000-0005-0000-0000-000066010000}"/>
    <cellStyle name="Normal 10 11" xfId="213" xr:uid="{00000000-0005-0000-0000-000067010000}"/>
    <cellStyle name="Normal 10 12" xfId="214" xr:uid="{00000000-0005-0000-0000-000068010000}"/>
    <cellStyle name="Normal 10 13" xfId="215" xr:uid="{00000000-0005-0000-0000-000069010000}"/>
    <cellStyle name="Normal 10 14" xfId="216" xr:uid="{00000000-0005-0000-0000-00006A010000}"/>
    <cellStyle name="Normal 10 15" xfId="217" xr:uid="{00000000-0005-0000-0000-00006B010000}"/>
    <cellStyle name="Normal 10 16" xfId="218" xr:uid="{00000000-0005-0000-0000-00006C010000}"/>
    <cellStyle name="Normal 10 2" xfId="219" xr:uid="{00000000-0005-0000-0000-00006D010000}"/>
    <cellStyle name="Normal 10 3" xfId="220" xr:uid="{00000000-0005-0000-0000-00006E010000}"/>
    <cellStyle name="Normal 10 4" xfId="221" xr:uid="{00000000-0005-0000-0000-00006F010000}"/>
    <cellStyle name="Normal 10 5" xfId="222" xr:uid="{00000000-0005-0000-0000-000070010000}"/>
    <cellStyle name="Normal 10 6" xfId="223" xr:uid="{00000000-0005-0000-0000-000071010000}"/>
    <cellStyle name="Normal 10 7" xfId="224" xr:uid="{00000000-0005-0000-0000-000072010000}"/>
    <cellStyle name="Normal 10 8" xfId="225" xr:uid="{00000000-0005-0000-0000-000073010000}"/>
    <cellStyle name="Normal 10 9" xfId="226" xr:uid="{00000000-0005-0000-0000-000074010000}"/>
    <cellStyle name="Normal 11" xfId="227" xr:uid="{00000000-0005-0000-0000-000075010000}"/>
    <cellStyle name="Normal 11 2" xfId="228" xr:uid="{00000000-0005-0000-0000-000076010000}"/>
    <cellStyle name="Normal 11 3" xfId="229" xr:uid="{00000000-0005-0000-0000-000077010000}"/>
    <cellStyle name="Normal 11 4" xfId="230" xr:uid="{00000000-0005-0000-0000-000078010000}"/>
    <cellStyle name="Normal 11 5" xfId="231" xr:uid="{00000000-0005-0000-0000-000079010000}"/>
    <cellStyle name="Normal 12 2" xfId="232" xr:uid="{00000000-0005-0000-0000-00007A010000}"/>
    <cellStyle name="Normal 12 3" xfId="233" xr:uid="{00000000-0005-0000-0000-00007B010000}"/>
    <cellStyle name="Normal 12 4" xfId="234" xr:uid="{00000000-0005-0000-0000-00007C010000}"/>
    <cellStyle name="Normal 12 5" xfId="235" xr:uid="{00000000-0005-0000-0000-00007D010000}"/>
    <cellStyle name="Normal 13 2" xfId="236" xr:uid="{00000000-0005-0000-0000-00007E010000}"/>
    <cellStyle name="Normal 13 3" xfId="237" xr:uid="{00000000-0005-0000-0000-00007F010000}"/>
    <cellStyle name="Normal 13 4" xfId="238" xr:uid="{00000000-0005-0000-0000-000080010000}"/>
    <cellStyle name="Normal 13 5" xfId="239" xr:uid="{00000000-0005-0000-0000-000081010000}"/>
    <cellStyle name="Normal 14 2" xfId="240" xr:uid="{00000000-0005-0000-0000-000082010000}"/>
    <cellStyle name="Normal 14 3" xfId="241" xr:uid="{00000000-0005-0000-0000-000083010000}"/>
    <cellStyle name="Normal 14 4" xfId="242" xr:uid="{00000000-0005-0000-0000-000084010000}"/>
    <cellStyle name="Normal 14 5" xfId="243" xr:uid="{00000000-0005-0000-0000-000085010000}"/>
    <cellStyle name="Normal 15 2" xfId="244" xr:uid="{00000000-0005-0000-0000-000086010000}"/>
    <cellStyle name="Normal 15 3" xfId="245" xr:uid="{00000000-0005-0000-0000-000087010000}"/>
    <cellStyle name="Normal 15 4" xfId="246" xr:uid="{00000000-0005-0000-0000-000088010000}"/>
    <cellStyle name="Normal 15 5" xfId="247" xr:uid="{00000000-0005-0000-0000-000089010000}"/>
    <cellStyle name="Normal 16 2" xfId="248" xr:uid="{00000000-0005-0000-0000-00008A010000}"/>
    <cellStyle name="Normal 16 3" xfId="249" xr:uid="{00000000-0005-0000-0000-00008B010000}"/>
    <cellStyle name="Normal 16 4" xfId="250" xr:uid="{00000000-0005-0000-0000-00008C010000}"/>
    <cellStyle name="Normal 16 5" xfId="251" xr:uid="{00000000-0005-0000-0000-00008D010000}"/>
    <cellStyle name="Normal 17 2" xfId="252" xr:uid="{00000000-0005-0000-0000-00008E010000}"/>
    <cellStyle name="Normal 17 3" xfId="253" xr:uid="{00000000-0005-0000-0000-00008F010000}"/>
    <cellStyle name="Normal 17 4" xfId="254" xr:uid="{00000000-0005-0000-0000-000090010000}"/>
    <cellStyle name="Normal 17 5" xfId="255" xr:uid="{00000000-0005-0000-0000-000091010000}"/>
    <cellStyle name="Normal 18 2" xfId="256" xr:uid="{00000000-0005-0000-0000-000092010000}"/>
    <cellStyle name="Normal 18 3" xfId="257" xr:uid="{00000000-0005-0000-0000-000093010000}"/>
    <cellStyle name="Normal 18 4" xfId="258" xr:uid="{00000000-0005-0000-0000-000094010000}"/>
    <cellStyle name="Normal 18 5" xfId="259" xr:uid="{00000000-0005-0000-0000-000095010000}"/>
    <cellStyle name="Normal 19 2" xfId="260" xr:uid="{00000000-0005-0000-0000-000096010000}"/>
    <cellStyle name="Normal 19 3" xfId="261" xr:uid="{00000000-0005-0000-0000-000097010000}"/>
    <cellStyle name="Normal 19 4" xfId="262" xr:uid="{00000000-0005-0000-0000-000098010000}"/>
    <cellStyle name="Normal 19 5" xfId="263" xr:uid="{00000000-0005-0000-0000-000099010000}"/>
    <cellStyle name="Normal 2" xfId="3" xr:uid="{00000000-0005-0000-0000-00009A010000}"/>
    <cellStyle name="Normal 2 2" xfId="264" xr:uid="{00000000-0005-0000-0000-00009B010000}"/>
    <cellStyle name="Normal 2 2 2" xfId="265" xr:uid="{00000000-0005-0000-0000-00009C010000}"/>
    <cellStyle name="Normal 2 3" xfId="266" xr:uid="{00000000-0005-0000-0000-00009D010000}"/>
    <cellStyle name="Normal 2 3 2" xfId="267" xr:uid="{00000000-0005-0000-0000-00009E010000}"/>
    <cellStyle name="Normal 2 3 3" xfId="268" xr:uid="{00000000-0005-0000-0000-00009F010000}"/>
    <cellStyle name="Normal 2 4" xfId="269" xr:uid="{00000000-0005-0000-0000-0000A0010000}"/>
    <cellStyle name="Normal 2 5" xfId="270" xr:uid="{00000000-0005-0000-0000-0000A1010000}"/>
    <cellStyle name="Normal 2 6" xfId="271" xr:uid="{00000000-0005-0000-0000-0000A2010000}"/>
    <cellStyle name="Normal 2 7" xfId="272" xr:uid="{00000000-0005-0000-0000-0000A3010000}"/>
    <cellStyle name="Normal 2 7 2" xfId="273" xr:uid="{00000000-0005-0000-0000-0000A4010000}"/>
    <cellStyle name="Normal 2 7 2 2" xfId="274" xr:uid="{00000000-0005-0000-0000-0000A5010000}"/>
    <cellStyle name="Normal 2 8" xfId="275" xr:uid="{00000000-0005-0000-0000-0000A6010000}"/>
    <cellStyle name="Normal 2_01 PRESUPUESTO 2008 (CEDULAS)" xfId="276" xr:uid="{00000000-0005-0000-0000-0000A7010000}"/>
    <cellStyle name="Normal 20 2" xfId="277" xr:uid="{00000000-0005-0000-0000-0000A8010000}"/>
    <cellStyle name="Normal 20 3" xfId="278" xr:uid="{00000000-0005-0000-0000-0000A9010000}"/>
    <cellStyle name="Normal 20 4" xfId="279" xr:uid="{00000000-0005-0000-0000-0000AA010000}"/>
    <cellStyle name="Normal 20 5" xfId="280" xr:uid="{00000000-0005-0000-0000-0000AB010000}"/>
    <cellStyle name="Normal 21 2" xfId="281" xr:uid="{00000000-0005-0000-0000-0000AC010000}"/>
    <cellStyle name="Normal 21 3" xfId="282" xr:uid="{00000000-0005-0000-0000-0000AD010000}"/>
    <cellStyle name="Normal 21 4" xfId="283" xr:uid="{00000000-0005-0000-0000-0000AE010000}"/>
    <cellStyle name="Normal 21 5" xfId="284" xr:uid="{00000000-0005-0000-0000-0000AF010000}"/>
    <cellStyle name="Normal 23" xfId="353" xr:uid="{00000000-0005-0000-0000-0000B0010000}"/>
    <cellStyle name="Normal 24" xfId="354" xr:uid="{00000000-0005-0000-0000-0000B1010000}"/>
    <cellStyle name="Normal 3" xfId="6" xr:uid="{00000000-0005-0000-0000-0000B2010000}"/>
    <cellStyle name="Normal 3 10" xfId="285" xr:uid="{00000000-0005-0000-0000-0000B3010000}"/>
    <cellStyle name="Normal 3 11" xfId="286" xr:uid="{00000000-0005-0000-0000-0000B4010000}"/>
    <cellStyle name="Normal 3 12" xfId="287" xr:uid="{00000000-0005-0000-0000-0000B5010000}"/>
    <cellStyle name="Normal 3 13" xfId="288" xr:uid="{00000000-0005-0000-0000-0000B6010000}"/>
    <cellStyle name="Normal 3 14" xfId="289" xr:uid="{00000000-0005-0000-0000-0000B7010000}"/>
    <cellStyle name="Normal 3 2" xfId="290" xr:uid="{00000000-0005-0000-0000-0000B8010000}"/>
    <cellStyle name="Normal 3 3" xfId="291" xr:uid="{00000000-0005-0000-0000-0000B9010000}"/>
    <cellStyle name="Normal 3 4" xfId="292" xr:uid="{00000000-0005-0000-0000-0000BA010000}"/>
    <cellStyle name="Normal 3 5" xfId="293" xr:uid="{00000000-0005-0000-0000-0000BB010000}"/>
    <cellStyle name="Normal 3 6" xfId="294" xr:uid="{00000000-0005-0000-0000-0000BC010000}"/>
    <cellStyle name="Normal 3 7" xfId="295" xr:uid="{00000000-0005-0000-0000-0000BD010000}"/>
    <cellStyle name="Normal 3 8" xfId="296" xr:uid="{00000000-0005-0000-0000-0000BE010000}"/>
    <cellStyle name="Normal 3 9" xfId="297" xr:uid="{00000000-0005-0000-0000-0000BF010000}"/>
    <cellStyle name="Normal 37" xfId="298" xr:uid="{00000000-0005-0000-0000-0000C0010000}"/>
    <cellStyle name="Normal 4" xfId="299" xr:uid="{00000000-0005-0000-0000-0000C1010000}"/>
    <cellStyle name="Normal 4 2" xfId="300" xr:uid="{00000000-0005-0000-0000-0000C2010000}"/>
    <cellStyle name="Normal 4 2 2" xfId="301" xr:uid="{00000000-0005-0000-0000-0000C3010000}"/>
    <cellStyle name="Normal 4 3" xfId="302" xr:uid="{00000000-0005-0000-0000-0000C4010000}"/>
    <cellStyle name="Normal 5" xfId="303" xr:uid="{00000000-0005-0000-0000-0000C5010000}"/>
    <cellStyle name="Normal 5 2" xfId="304" xr:uid="{00000000-0005-0000-0000-0000C6010000}"/>
    <cellStyle name="Normal 5 3" xfId="305" xr:uid="{00000000-0005-0000-0000-0000C7010000}"/>
    <cellStyle name="Normal 5 4" xfId="306" xr:uid="{00000000-0005-0000-0000-0000C8010000}"/>
    <cellStyle name="Normal 5 5" xfId="307" xr:uid="{00000000-0005-0000-0000-0000C9010000}"/>
    <cellStyle name="Normal 6" xfId="308" xr:uid="{00000000-0005-0000-0000-0000CA010000}"/>
    <cellStyle name="Normal 6 2" xfId="309" xr:uid="{00000000-0005-0000-0000-0000CB010000}"/>
    <cellStyle name="Normal 6 3" xfId="310" xr:uid="{00000000-0005-0000-0000-0000CC010000}"/>
    <cellStyle name="Normal 6 4" xfId="311" xr:uid="{00000000-0005-0000-0000-0000CD010000}"/>
    <cellStyle name="Normal 7" xfId="312" xr:uid="{00000000-0005-0000-0000-0000CE010000}"/>
    <cellStyle name="Normal 7 2" xfId="313" xr:uid="{00000000-0005-0000-0000-0000CF010000}"/>
    <cellStyle name="Normal 8" xfId="314" xr:uid="{00000000-0005-0000-0000-0000D0010000}"/>
    <cellStyle name="Normal 8 10" xfId="315" xr:uid="{00000000-0005-0000-0000-0000D1010000}"/>
    <cellStyle name="Normal 8 11" xfId="316" xr:uid="{00000000-0005-0000-0000-0000D2010000}"/>
    <cellStyle name="Normal 8 12" xfId="317" xr:uid="{00000000-0005-0000-0000-0000D3010000}"/>
    <cellStyle name="Normal 8 13" xfId="318" xr:uid="{00000000-0005-0000-0000-0000D4010000}"/>
    <cellStyle name="Normal 8 14" xfId="319" xr:uid="{00000000-0005-0000-0000-0000D5010000}"/>
    <cellStyle name="Normal 8 15" xfId="320" xr:uid="{00000000-0005-0000-0000-0000D6010000}"/>
    <cellStyle name="Normal 8 16" xfId="321" xr:uid="{00000000-0005-0000-0000-0000D7010000}"/>
    <cellStyle name="Normal 8 2" xfId="322" xr:uid="{00000000-0005-0000-0000-0000D8010000}"/>
    <cellStyle name="Normal 8 3" xfId="323" xr:uid="{00000000-0005-0000-0000-0000D9010000}"/>
    <cellStyle name="Normal 8 4" xfId="324" xr:uid="{00000000-0005-0000-0000-0000DA010000}"/>
    <cellStyle name="Normal 8 5" xfId="325" xr:uid="{00000000-0005-0000-0000-0000DB010000}"/>
    <cellStyle name="Normal 8 6" xfId="326" xr:uid="{00000000-0005-0000-0000-0000DC010000}"/>
    <cellStyle name="Normal 8 7" xfId="327" xr:uid="{00000000-0005-0000-0000-0000DD010000}"/>
    <cellStyle name="Normal 8 8" xfId="328" xr:uid="{00000000-0005-0000-0000-0000DE010000}"/>
    <cellStyle name="Normal 8 9" xfId="329" xr:uid="{00000000-0005-0000-0000-0000DF010000}"/>
    <cellStyle name="Normal 9" xfId="4" xr:uid="{00000000-0005-0000-0000-0000E0010000}"/>
    <cellStyle name="Normal 9 10" xfId="330" xr:uid="{00000000-0005-0000-0000-0000E1010000}"/>
    <cellStyle name="Normal 9 11" xfId="331" xr:uid="{00000000-0005-0000-0000-0000E2010000}"/>
    <cellStyle name="Normal 9 12" xfId="332" xr:uid="{00000000-0005-0000-0000-0000E3010000}"/>
    <cellStyle name="Normal 9 13" xfId="333" xr:uid="{00000000-0005-0000-0000-0000E4010000}"/>
    <cellStyle name="Normal 9 14" xfId="334" xr:uid="{00000000-0005-0000-0000-0000E5010000}"/>
    <cellStyle name="Normal 9 15" xfId="335" xr:uid="{00000000-0005-0000-0000-0000E6010000}"/>
    <cellStyle name="Normal 9 16" xfId="336" xr:uid="{00000000-0005-0000-0000-0000E7010000}"/>
    <cellStyle name="Normal 9 2" xfId="337" xr:uid="{00000000-0005-0000-0000-0000E8010000}"/>
    <cellStyle name="Normal 9 3" xfId="338" xr:uid="{00000000-0005-0000-0000-0000E9010000}"/>
    <cellStyle name="Normal 9 4" xfId="339" xr:uid="{00000000-0005-0000-0000-0000EA010000}"/>
    <cellStyle name="Normal 9 5" xfId="340" xr:uid="{00000000-0005-0000-0000-0000EB010000}"/>
    <cellStyle name="Normal 9 6" xfId="341" xr:uid="{00000000-0005-0000-0000-0000EC010000}"/>
    <cellStyle name="Normal 9 7" xfId="342" xr:uid="{00000000-0005-0000-0000-0000ED010000}"/>
    <cellStyle name="Normal 9 8" xfId="343" xr:uid="{00000000-0005-0000-0000-0000EE010000}"/>
    <cellStyle name="Normal 9 9" xfId="344" xr:uid="{00000000-0005-0000-0000-0000EF010000}"/>
    <cellStyle name="Porcentual 2" xfId="345" xr:uid="{00000000-0005-0000-0000-0000F0010000}"/>
    <cellStyle name="Porcentual 2 2" xfId="346" xr:uid="{00000000-0005-0000-0000-0000F1010000}"/>
    <cellStyle name="Porcentual 3" xfId="347" xr:uid="{00000000-0005-0000-0000-0000F2010000}"/>
    <cellStyle name="Porcentual 4" xfId="348" xr:uid="{00000000-0005-0000-0000-0000F3010000}"/>
    <cellStyle name="Porcentual 5" xfId="349" xr:uid="{00000000-0005-0000-0000-0000F4010000}"/>
    <cellStyle name="Porcentual 6" xfId="350" xr:uid="{00000000-0005-0000-0000-0000F5010000}"/>
    <cellStyle name="Porcentual 7" xfId="351" xr:uid="{00000000-0005-0000-0000-0000F6010000}"/>
    <cellStyle name="Währung" xfId="352" xr:uid="{00000000-0005-0000-0000-0000F701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9</xdr:col>
      <xdr:colOff>566738</xdr:colOff>
      <xdr:row>2</xdr:row>
      <xdr:rowOff>90488</xdr:rowOff>
    </xdr:from>
    <xdr:to>
      <xdr:col>9</xdr:col>
      <xdr:colOff>566738</xdr:colOff>
      <xdr:row>5</xdr:row>
      <xdr:rowOff>42396</xdr:rowOff>
    </xdr:to>
    <xdr:pic>
      <xdr:nvPicPr>
        <xdr:cNvPr id="2" name="2 Imagen" descr="SS logo azul.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439651" y="542926"/>
          <a:ext cx="1811109" cy="451970"/>
        </a:xfrm>
        <a:prstGeom prst="rect">
          <a:avLst/>
        </a:prstGeom>
      </xdr:spPr>
    </xdr:pic>
    <xdr:clientData/>
  </xdr:twoCellAnchor>
  <xdr:twoCellAnchor editAs="oneCell">
    <xdr:from>
      <xdr:col>2</xdr:col>
      <xdr:colOff>28576</xdr:colOff>
      <xdr:row>1</xdr:row>
      <xdr:rowOff>109537</xdr:rowOff>
    </xdr:from>
    <xdr:to>
      <xdr:col>3</xdr:col>
      <xdr:colOff>14968</xdr:colOff>
      <xdr:row>5</xdr:row>
      <xdr:rowOff>125178</xdr:rowOff>
    </xdr:to>
    <xdr:pic>
      <xdr:nvPicPr>
        <xdr:cNvPr id="4" name="3 Imagen" descr="Gob Jal Negro.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323851" y="261937"/>
          <a:ext cx="748392" cy="701441"/>
        </a:xfrm>
        <a:prstGeom prst="rect">
          <a:avLst/>
        </a:prstGeom>
      </xdr:spPr>
    </xdr:pic>
    <xdr:clientData/>
  </xdr:twoCellAnchor>
  <xdr:twoCellAnchor editAs="oneCell">
    <xdr:from>
      <xdr:col>9</xdr:col>
      <xdr:colOff>652182</xdr:colOff>
      <xdr:row>2</xdr:row>
      <xdr:rowOff>16249</xdr:rowOff>
    </xdr:from>
    <xdr:to>
      <xdr:col>10</xdr:col>
      <xdr:colOff>1123950</xdr:colOff>
      <xdr:row>6</xdr:row>
      <xdr:rowOff>46962</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stretch>
          <a:fillRect/>
        </a:stretch>
      </xdr:blipFill>
      <xdr:spPr>
        <a:xfrm>
          <a:off x="10005732" y="321049"/>
          <a:ext cx="1871943" cy="6784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xdr:row>
      <xdr:rowOff>35718</xdr:rowOff>
    </xdr:from>
    <xdr:to>
      <xdr:col>6</xdr:col>
      <xdr:colOff>0</xdr:colOff>
      <xdr:row>6</xdr:row>
      <xdr:rowOff>101982</xdr:rowOff>
    </xdr:to>
    <xdr:pic>
      <xdr:nvPicPr>
        <xdr:cNvPr id="2" name="2 Imagen" descr="SS logo azul.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85244" y="397668"/>
          <a:ext cx="2581275" cy="609189"/>
        </a:xfrm>
        <a:prstGeom prst="rect">
          <a:avLst/>
        </a:prstGeom>
      </xdr:spPr>
    </xdr:pic>
    <xdr:clientData/>
  </xdr:twoCellAnchor>
  <xdr:twoCellAnchor editAs="oneCell">
    <xdr:from>
      <xdr:col>2</xdr:col>
      <xdr:colOff>940594</xdr:colOff>
      <xdr:row>1</xdr:row>
      <xdr:rowOff>0</xdr:rowOff>
    </xdr:from>
    <xdr:to>
      <xdr:col>2</xdr:col>
      <xdr:colOff>940594</xdr:colOff>
      <xdr:row>6</xdr:row>
      <xdr:rowOff>14287</xdr:rowOff>
    </xdr:to>
    <xdr:pic>
      <xdr:nvPicPr>
        <xdr:cNvPr id="3" name="3 Imagen" descr="Gob Jal Negro.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254919" y="311944"/>
          <a:ext cx="1452562" cy="928687"/>
        </a:xfrm>
        <a:prstGeom prst="rect">
          <a:avLst/>
        </a:prstGeom>
      </xdr:spPr>
    </xdr:pic>
    <xdr:clientData/>
  </xdr:twoCellAnchor>
  <xdr:twoCellAnchor editAs="oneCell">
    <xdr:from>
      <xdr:col>2</xdr:col>
      <xdr:colOff>60326</xdr:colOff>
      <xdr:row>2</xdr:row>
      <xdr:rowOff>38100</xdr:rowOff>
    </xdr:from>
    <xdr:to>
      <xdr:col>2</xdr:col>
      <xdr:colOff>885740</xdr:colOff>
      <xdr:row>5</xdr:row>
      <xdr:rowOff>66675</xdr:rowOff>
    </xdr:to>
    <xdr:pic>
      <xdr:nvPicPr>
        <xdr:cNvPr id="5" name="3 Imagen" descr="Gob Jal Negro.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stretch>
          <a:fillRect/>
        </a:stretch>
      </xdr:blipFill>
      <xdr:spPr>
        <a:xfrm>
          <a:off x="355601" y="428625"/>
          <a:ext cx="825414" cy="600075"/>
        </a:xfrm>
        <a:prstGeom prst="rect">
          <a:avLst/>
        </a:prstGeom>
      </xdr:spPr>
    </xdr:pic>
    <xdr:clientData/>
  </xdr:twoCellAnchor>
  <xdr:twoCellAnchor editAs="oneCell">
    <xdr:from>
      <xdr:col>4</xdr:col>
      <xdr:colOff>819150</xdr:colOff>
      <xdr:row>2</xdr:row>
      <xdr:rowOff>45932</xdr:rowOff>
    </xdr:from>
    <xdr:to>
      <xdr:col>5</xdr:col>
      <xdr:colOff>1228725</xdr:colOff>
      <xdr:row>5</xdr:row>
      <xdr:rowOff>46994</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cstate="print"/>
        <a:stretch>
          <a:fillRect/>
        </a:stretch>
      </xdr:blipFill>
      <xdr:spPr>
        <a:xfrm>
          <a:off x="5743575" y="436457"/>
          <a:ext cx="1609725" cy="572562"/>
        </a:xfrm>
        <a:prstGeom prst="rect">
          <a:avLst/>
        </a:prstGeom>
      </xdr:spPr>
    </xdr:pic>
    <xdr:clientData/>
  </xdr:twoCellAnchor>
  <xdr:twoCellAnchor>
    <xdr:from>
      <xdr:col>2</xdr:col>
      <xdr:colOff>409575</xdr:colOff>
      <xdr:row>80</xdr:row>
      <xdr:rowOff>180976</xdr:rowOff>
    </xdr:from>
    <xdr:to>
      <xdr:col>2</xdr:col>
      <xdr:colOff>2324100</xdr:colOff>
      <xdr:row>81</xdr:row>
      <xdr:rowOff>0</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704850" y="13554076"/>
          <a:ext cx="1914525" cy="95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1085850</xdr:colOff>
      <xdr:row>81</xdr:row>
      <xdr:rowOff>19050</xdr:rowOff>
    </xdr:from>
    <xdr:to>
      <xdr:col>6</xdr:col>
      <xdr:colOff>161925</xdr:colOff>
      <xdr:row>81</xdr:row>
      <xdr:rowOff>28575</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V="1">
          <a:off x="6010275" y="13201650"/>
          <a:ext cx="1543050"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74083</xdr:rowOff>
    </xdr:from>
    <xdr:to>
      <xdr:col>8</xdr:col>
      <xdr:colOff>0</xdr:colOff>
      <xdr:row>6</xdr:row>
      <xdr:rowOff>119181</xdr:rowOff>
    </xdr:to>
    <xdr:pic>
      <xdr:nvPicPr>
        <xdr:cNvPr id="2" name="1 Imagen" descr="SS logo azul.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446933" y="221721"/>
          <a:ext cx="2622550" cy="635648"/>
        </a:xfrm>
        <a:prstGeom prst="rect">
          <a:avLst/>
        </a:prstGeom>
      </xdr:spPr>
    </xdr:pic>
    <xdr:clientData/>
  </xdr:twoCellAnchor>
  <xdr:twoCellAnchor editAs="oneCell">
    <xdr:from>
      <xdr:col>3</xdr:col>
      <xdr:colOff>71438</xdr:colOff>
      <xdr:row>1</xdr:row>
      <xdr:rowOff>71438</xdr:rowOff>
    </xdr:from>
    <xdr:to>
      <xdr:col>3</xdr:col>
      <xdr:colOff>71438</xdr:colOff>
      <xdr:row>7</xdr:row>
      <xdr:rowOff>50240</xdr:rowOff>
    </xdr:to>
    <xdr:pic>
      <xdr:nvPicPr>
        <xdr:cNvPr id="3" name="2 Imagen" descr="Gob Jal Negro.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847726" y="71438"/>
          <a:ext cx="1345406" cy="933449"/>
        </a:xfrm>
        <a:prstGeom prst="rect">
          <a:avLst/>
        </a:prstGeom>
      </xdr:spPr>
    </xdr:pic>
    <xdr:clientData/>
  </xdr:twoCellAnchor>
  <xdr:twoCellAnchor editAs="oneCell">
    <xdr:from>
      <xdr:col>1</xdr:col>
      <xdr:colOff>185737</xdr:colOff>
      <xdr:row>1</xdr:row>
      <xdr:rowOff>107951</xdr:rowOff>
    </xdr:from>
    <xdr:to>
      <xdr:col>3</xdr:col>
      <xdr:colOff>377293</xdr:colOff>
      <xdr:row>5</xdr:row>
      <xdr:rowOff>63499</xdr:rowOff>
    </xdr:to>
    <xdr:pic>
      <xdr:nvPicPr>
        <xdr:cNvPr id="5" name="2 Imagen" descr="Gob Jal Negro.png">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cstate="print"/>
        <a:stretch>
          <a:fillRect/>
        </a:stretch>
      </xdr:blipFill>
      <xdr:spPr>
        <a:xfrm>
          <a:off x="415925" y="258764"/>
          <a:ext cx="752953" cy="606423"/>
        </a:xfrm>
        <a:prstGeom prst="rect">
          <a:avLst/>
        </a:prstGeom>
      </xdr:spPr>
    </xdr:pic>
    <xdr:clientData/>
  </xdr:twoCellAnchor>
  <xdr:twoCellAnchor editAs="oneCell">
    <xdr:from>
      <xdr:col>6</xdr:col>
      <xdr:colOff>684455</xdr:colOff>
      <xdr:row>1</xdr:row>
      <xdr:rowOff>131813</xdr:rowOff>
    </xdr:from>
    <xdr:to>
      <xdr:col>8</xdr:col>
      <xdr:colOff>239955</xdr:colOff>
      <xdr:row>5</xdr:row>
      <xdr:rowOff>31592</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4" cstate="print"/>
        <a:stretch>
          <a:fillRect/>
        </a:stretch>
      </xdr:blipFill>
      <xdr:spPr>
        <a:xfrm>
          <a:off x="5490917" y="285678"/>
          <a:ext cx="1585058" cy="559202"/>
        </a:xfrm>
        <a:prstGeom prst="rect">
          <a:avLst/>
        </a:prstGeom>
      </xdr:spPr>
    </xdr:pic>
    <xdr:clientData/>
  </xdr:twoCellAnchor>
  <xdr:twoCellAnchor editAs="oneCell">
    <xdr:from>
      <xdr:col>8</xdr:col>
      <xdr:colOff>0</xdr:colOff>
      <xdr:row>2</xdr:row>
      <xdr:rowOff>74083</xdr:rowOff>
    </xdr:from>
    <xdr:to>
      <xdr:col>8</xdr:col>
      <xdr:colOff>0</xdr:colOff>
      <xdr:row>6</xdr:row>
      <xdr:rowOff>119181</xdr:rowOff>
    </xdr:to>
    <xdr:pic>
      <xdr:nvPicPr>
        <xdr:cNvPr id="7" name="1 Imagen" descr="SS logo azul.png">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6829425" y="426508"/>
          <a:ext cx="0" cy="654698"/>
        </a:xfrm>
        <a:prstGeom prst="rect">
          <a:avLst/>
        </a:prstGeom>
      </xdr:spPr>
    </xdr:pic>
    <xdr:clientData/>
  </xdr:twoCellAnchor>
  <xdr:twoCellAnchor editAs="oneCell">
    <xdr:from>
      <xdr:col>3</xdr:col>
      <xdr:colOff>71438</xdr:colOff>
      <xdr:row>1</xdr:row>
      <xdr:rowOff>71438</xdr:rowOff>
    </xdr:from>
    <xdr:to>
      <xdr:col>3</xdr:col>
      <xdr:colOff>71438</xdr:colOff>
      <xdr:row>7</xdr:row>
      <xdr:rowOff>50240</xdr:rowOff>
    </xdr:to>
    <xdr:pic>
      <xdr:nvPicPr>
        <xdr:cNvPr id="8" name="2 Imagen" descr="Gob Jal Negro.png">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795338" y="223838"/>
          <a:ext cx="0" cy="9408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28575</xdr:colOff>
      <xdr:row>2</xdr:row>
      <xdr:rowOff>28574</xdr:rowOff>
    </xdr:from>
    <xdr:to>
      <xdr:col>3</xdr:col>
      <xdr:colOff>489893</xdr:colOff>
      <xdr:row>5</xdr:row>
      <xdr:rowOff>50797</xdr:rowOff>
    </xdr:to>
    <xdr:pic>
      <xdr:nvPicPr>
        <xdr:cNvPr id="2" name="2 Imagen" descr="Gob Jal Negro.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485775" y="409574"/>
          <a:ext cx="728018" cy="593723"/>
        </a:xfrm>
        <a:prstGeom prst="rect">
          <a:avLst/>
        </a:prstGeom>
      </xdr:spPr>
    </xdr:pic>
    <xdr:clientData/>
  </xdr:twoCellAnchor>
  <xdr:twoCellAnchor editAs="oneCell">
    <xdr:from>
      <xdr:col>8</xdr:col>
      <xdr:colOff>66675</xdr:colOff>
      <xdr:row>2</xdr:row>
      <xdr:rowOff>104775</xdr:rowOff>
    </xdr:from>
    <xdr:to>
      <xdr:col>9</xdr:col>
      <xdr:colOff>638753</xdr:colOff>
      <xdr:row>5</xdr:row>
      <xdr:rowOff>99804</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7581900" y="485775"/>
          <a:ext cx="1581728" cy="5665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24667</xdr:colOff>
      <xdr:row>0</xdr:row>
      <xdr:rowOff>0</xdr:rowOff>
    </xdr:from>
    <xdr:ext cx="2063558" cy="753665"/>
    <xdr:pic>
      <xdr:nvPicPr>
        <xdr:cNvPr id="2" name="2 Imagen">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2735" r="44867" b="15042"/>
        <a:stretch>
          <a:fillRect/>
        </a:stretch>
      </xdr:blipFill>
      <xdr:spPr>
        <a:xfrm>
          <a:off x="24667" y="0"/>
          <a:ext cx="2063558" cy="753665"/>
        </a:xfrm>
        <a:prstGeom prst="rect">
          <a:avLst/>
        </a:prstGeom>
      </xdr:spPr>
    </xdr:pic>
    <xdr:clientData/>
  </xdr:oneCellAnchor>
  <xdr:twoCellAnchor editAs="oneCell">
    <xdr:from>
      <xdr:col>3</xdr:col>
      <xdr:colOff>66675</xdr:colOff>
      <xdr:row>29</xdr:row>
      <xdr:rowOff>95250</xdr:rowOff>
    </xdr:from>
    <xdr:to>
      <xdr:col>4</xdr:col>
      <xdr:colOff>478125</xdr:colOff>
      <xdr:row>33</xdr:row>
      <xdr:rowOff>19050</xdr:rowOff>
    </xdr:to>
    <xdr:pic>
      <xdr:nvPicPr>
        <xdr:cNvPr id="3" name="2 Imagen">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543" r="43658" b="15042"/>
        <a:stretch>
          <a:fillRect/>
        </a:stretch>
      </xdr:blipFill>
      <xdr:spPr>
        <a:xfrm>
          <a:off x="428625" y="95250"/>
          <a:ext cx="2306925" cy="685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esup.lap/Desktop/CENTRINF/Ci2002/Ingresos/Presupuesto%20de%20Ingresos/ESTADOS%20FINANCIEROS%202000/Septiembre/CUENTA%20PUBLICA%20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AAVILAV/C/Presup2000/comantepyautorizado02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ARTHA/C/PRESUP98/NIVRES/U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artha/c/PRESUP98/FINANZAS98/SF-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ditoria_int/subsidio/Documents%20and%20Settings/Lchavez/Mis%20documentos/2004/Lchr%202004/PRESUPUESTO/BD/BD%20ACUERDOS%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olo/Mis%20documentos/1.-%20POLO/00.-%20SEFIN/e).-%20Presupuesto%202010/1.-%20POLO/00.-%20SEFIN/e).-%20Presupuesto%202010/01%20PRESUPUESTO%202010%20(CED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AVILAV/C/PRESUP99/finanzas99/estr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AVILAV/C/PRESUP98/nivres/CAPI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AVILAV/C/Presup2000/CAPIT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20PRESUPUESTO/2007/01.-%20BD%20MUEG%20$%2049,933,100,000%20%20GAB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ESUP/06.-%20JUN%20'07/06.-%20BD%20Av%20x%20Cve%20JUN%20al%2002-Jul-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polo/Mis%20documentos/1.-%20POLO/00.-%20SEFIN/e).-%20Presupuesto%202010/1.-%20POLO/10.-%20DGAI_Jose%20Luis%20Velasco%20G&#243;mez/01.-%20BD%20MUEG%20$%2049,933,100,000%20%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1"/>
      <sheetName val="002"/>
      <sheetName val="003"/>
      <sheetName val="004"/>
      <sheetName val="005"/>
      <sheetName val="006"/>
      <sheetName val="007"/>
      <sheetName val="008"/>
      <sheetName val="009"/>
      <sheetName val="010"/>
      <sheetName val="011"/>
      <sheetName val="012"/>
      <sheetName val="013"/>
      <sheetName val="014"/>
      <sheetName val="015"/>
      <sheetName val="016"/>
      <sheetName val="017"/>
      <sheetName val="018"/>
      <sheetName val="019"/>
      <sheetName val="020"/>
      <sheetName val="021"/>
      <sheetName val="02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sheetName val="proyecto"/>
      <sheetName val="ur"/>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0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2003"/>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PG X EJE GOB"/>
      <sheetName val="PRESUP X PROGRAMAS $"/>
      <sheetName val="PRESUP X PG y DEP"/>
      <sheetName val="PRESUP X CAPITULO"/>
      <sheetName val="UNID RESP X CAP GTO (SEFIN)"/>
      <sheetName val="SEFIN X PY"/>
      <sheetName val="PRESUP SEFIN X PROY CG PG UR"/>
      <sheetName val="ESTRUCT PROGRAM DESAGREGADA '09"/>
      <sheetName val="ESTRUCT PROGRAM DESAGREGADA_CED"/>
      <sheetName val="ORGANISMOS__UEG 2010"/>
      <sheetName val="COMPARA 2000-2005"/>
      <sheetName val="CATALOGO  PRESUP X U.P. y P.I."/>
      <sheetName val="CATALOGO  PRESUP X UP y UR"/>
      <sheetName val="Hoja3"/>
      <sheetName val="PADRON ORGANISMOS X OBJ GTO"/>
    </sheetNames>
    <sheetDataSet>
      <sheetData sheetId="0">
        <row r="7">
          <cell r="A7" t="str">
            <v>PROG GOB</v>
          </cell>
          <cell r="B7" t="str">
            <v>EJE GOB</v>
          </cell>
          <cell r="C7" t="str">
            <v>nombre</v>
          </cell>
          <cell r="D7" t="str">
            <v>sumaprograma</v>
          </cell>
        </row>
        <row r="8">
          <cell r="A8">
            <v>1</v>
          </cell>
          <cell r="B8">
            <v>1</v>
          </cell>
          <cell r="C8" t="str">
            <v>Desarrollo Productivo del Campo</v>
          </cell>
          <cell r="D8">
            <v>298132270</v>
          </cell>
        </row>
        <row r="9">
          <cell r="A9">
            <v>2</v>
          </cell>
          <cell r="B9">
            <v>1</v>
          </cell>
          <cell r="C9" t="str">
            <v>Ciencia y Tecnología para el Desarrollo</v>
          </cell>
          <cell r="D9">
            <v>217090750</v>
          </cell>
        </row>
        <row r="10">
          <cell r="A10">
            <v>3</v>
          </cell>
          <cell r="B10">
            <v>1</v>
          </cell>
          <cell r="C10" t="str">
            <v>Fomento a la Industria, Comercio y Servicios</v>
          </cell>
          <cell r="D10">
            <v>448304494</v>
          </cell>
        </row>
        <row r="11">
          <cell r="A11">
            <v>4</v>
          </cell>
          <cell r="B11">
            <v>1</v>
          </cell>
          <cell r="C11" t="str">
            <v>Desarrollo de Infraestructura Productiva</v>
          </cell>
          <cell r="D11">
            <v>3375154453</v>
          </cell>
        </row>
        <row r="12">
          <cell r="A12">
            <v>5</v>
          </cell>
          <cell r="B12">
            <v>1</v>
          </cell>
          <cell r="C12" t="str">
            <v>Desarrollo y Fomento al Turismo</v>
          </cell>
          <cell r="D12">
            <v>186993440</v>
          </cell>
        </row>
        <row r="13">
          <cell r="A13">
            <v>6</v>
          </cell>
          <cell r="B13">
            <v>1</v>
          </cell>
          <cell r="C13" t="str">
            <v>Generación de Empleo y Seguridad Laboral</v>
          </cell>
          <cell r="D13">
            <v>113279200</v>
          </cell>
        </row>
        <row r="14">
          <cell r="A14">
            <v>7</v>
          </cell>
          <cell r="B14">
            <v>2</v>
          </cell>
          <cell r="C14" t="str">
            <v>Educación y Deporte para una Vida Digna</v>
          </cell>
          <cell r="D14">
            <v>25961474054</v>
          </cell>
        </row>
        <row r="15">
          <cell r="A15">
            <v>8</v>
          </cell>
          <cell r="B15">
            <v>2</v>
          </cell>
          <cell r="C15" t="str">
            <v>Protección y Atención Integral a la Salud</v>
          </cell>
          <cell r="D15">
            <v>4976699003</v>
          </cell>
        </row>
        <row r="16">
          <cell r="A16">
            <v>9</v>
          </cell>
          <cell r="B16">
            <v>2</v>
          </cell>
          <cell r="C16" t="str">
            <v>Desarrollo y Fomento a la Cultura</v>
          </cell>
          <cell r="D16">
            <v>318752844</v>
          </cell>
        </row>
        <row r="17">
          <cell r="A17">
            <v>10</v>
          </cell>
          <cell r="B17">
            <v>2</v>
          </cell>
          <cell r="C17" t="str">
            <v>Desarrollo Humano y Social Sustentable</v>
          </cell>
          <cell r="D17">
            <v>1452708206</v>
          </cell>
        </row>
        <row r="18">
          <cell r="A18">
            <v>11</v>
          </cell>
          <cell r="B18">
            <v>2</v>
          </cell>
          <cell r="C18" t="str">
            <v>Preservación y Restauración del Medio Ambiente</v>
          </cell>
          <cell r="D18">
            <v>97794890</v>
          </cell>
        </row>
        <row r="19">
          <cell r="A19">
            <v>12</v>
          </cell>
          <cell r="B19">
            <v>3</v>
          </cell>
          <cell r="C19" t="str">
            <v>Procuración de Justicia</v>
          </cell>
          <cell r="D19">
            <v>1304581026</v>
          </cell>
        </row>
        <row r="20">
          <cell r="A20">
            <v>13</v>
          </cell>
          <cell r="B20">
            <v>3</v>
          </cell>
          <cell r="C20" t="str">
            <v>Protección Civil</v>
          </cell>
          <cell r="D20">
            <v>94387160</v>
          </cell>
        </row>
        <row r="21">
          <cell r="A21">
            <v>14</v>
          </cell>
          <cell r="B21">
            <v>3</v>
          </cell>
          <cell r="C21" t="str">
            <v>Seguridad Pública</v>
          </cell>
          <cell r="D21">
            <v>2283565924</v>
          </cell>
        </row>
        <row r="22">
          <cell r="A22">
            <v>15</v>
          </cell>
          <cell r="B22">
            <v>3</v>
          </cell>
          <cell r="C22" t="str">
            <v>Seguridad Jurídica de Ciudadanos y Bienes</v>
          </cell>
          <cell r="D22">
            <v>1138992625</v>
          </cell>
        </row>
        <row r="23">
          <cell r="A23">
            <v>16</v>
          </cell>
          <cell r="B23">
            <v>3</v>
          </cell>
          <cell r="C23" t="str">
            <v>Impulso al Desarrollo Democrático</v>
          </cell>
          <cell r="D23">
            <v>1089932758</v>
          </cell>
        </row>
        <row r="24">
          <cell r="A24">
            <v>17</v>
          </cell>
          <cell r="B24">
            <v>4</v>
          </cell>
          <cell r="C24" t="str">
            <v>Fortalecimiento Institucional</v>
          </cell>
          <cell r="D24">
            <v>16557639850</v>
          </cell>
        </row>
        <row r="25">
          <cell r="A25">
            <v>18</v>
          </cell>
          <cell r="B25">
            <v>4</v>
          </cell>
          <cell r="C25" t="str">
            <v>Derechos Humanos</v>
          </cell>
          <cell r="D25">
            <v>92575420</v>
          </cell>
        </row>
        <row r="26">
          <cell r="A26">
            <v>19</v>
          </cell>
          <cell r="B26">
            <v>4</v>
          </cell>
          <cell r="C26" t="str">
            <v>Participación Ciudadana</v>
          </cell>
          <cell r="D26">
            <v>20453850</v>
          </cell>
        </row>
        <row r="27">
          <cell r="A27">
            <v>20</v>
          </cell>
          <cell r="B27">
            <v>2</v>
          </cell>
          <cell r="C27" t="str">
            <v>Movilidad</v>
          </cell>
          <cell r="D27">
            <v>775850025</v>
          </cell>
        </row>
        <row r="28">
          <cell r="A28">
            <v>21</v>
          </cell>
          <cell r="B28">
            <v>1</v>
          </cell>
          <cell r="C28" t="str">
            <v>Administración y Uso del Agua</v>
          </cell>
          <cell r="D28">
            <v>326410360</v>
          </cell>
        </row>
        <row r="29">
          <cell r="A29">
            <v>22</v>
          </cell>
          <cell r="B29">
            <v>1</v>
          </cell>
          <cell r="C29" t="str">
            <v>Juegos Panamericanos</v>
          </cell>
          <cell r="D29">
            <v>53444270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FINANZAS 1999"/>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evas part"/>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Reporte de Asignacionxmulti (2)"/>
      <sheetName val="Reporte de Asignacionxmultiples"/>
      <sheetName val="Hoja1"/>
      <sheetName val="Hoja1 (2)"/>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02.- BD Av x Cve JUN al 02-Jul"/>
      <sheetName val="Hoja1"/>
      <sheetName val="ESTADISTICAS JUN OK"/>
      <sheetName val="ESTADISTICAS SEFIN JUN OK"/>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Reporte de Asignacionxmulti (2)"/>
      <sheetName val="Reporte de Asignacionxmultiples"/>
      <sheetName val="Hoja1"/>
      <sheetName val="Hoja1 (2)"/>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VU78"/>
  <sheetViews>
    <sheetView showGridLines="0" tabSelected="1" topLeftCell="C1" zoomScale="90" zoomScaleNormal="90" workbookViewId="0">
      <selection activeCell="D3" sqref="D3:J3"/>
    </sheetView>
  </sheetViews>
  <sheetFormatPr baseColWidth="10" defaultColWidth="0" defaultRowHeight="12" zeroHeight="1"/>
  <cols>
    <col min="1" max="1" width="1.7109375" style="59" customWidth="1"/>
    <col min="2" max="2" width="3.85546875" style="170" customWidth="1"/>
    <col min="3" max="3" width="11.42578125" style="59" customWidth="1"/>
    <col min="4" max="4" width="37.7109375" style="59" customWidth="1"/>
    <col min="5" max="6" width="21" style="59" customWidth="1"/>
    <col min="7" max="7" width="4.140625" style="59" customWidth="1"/>
    <col min="8" max="8" width="14.140625" style="59" customWidth="1"/>
    <col min="9" max="9" width="31.7109375" style="59" customWidth="1"/>
    <col min="10" max="11" width="21" style="92" customWidth="1"/>
    <col min="12" max="12" width="2.140625" style="59" customWidth="1"/>
    <col min="13" max="13" width="3" style="59" customWidth="1"/>
    <col min="14" max="256" width="11.42578125" style="59" hidden="1"/>
    <col min="257" max="257" width="1.7109375" style="59" customWidth="1"/>
    <col min="258" max="258" width="2.7109375" style="59" customWidth="1"/>
    <col min="259" max="259" width="15.140625" style="59" bestFit="1" customWidth="1"/>
    <col min="260" max="260" width="39.42578125" style="59" customWidth="1"/>
    <col min="261" max="262" width="21" style="59" customWidth="1"/>
    <col min="263" max="263" width="4.140625" style="59" customWidth="1"/>
    <col min="264" max="264" width="11.42578125" style="59" customWidth="1"/>
    <col min="265" max="265" width="53.42578125" style="59" customWidth="1"/>
    <col min="266" max="267" width="21" style="59" customWidth="1"/>
    <col min="268" max="268" width="2.140625" style="59" customWidth="1"/>
    <col min="269" max="269" width="3" style="59" customWidth="1"/>
    <col min="270" max="512" width="11.42578125" style="59" hidden="1"/>
    <col min="513" max="513" width="1.7109375" style="59" customWidth="1"/>
    <col min="514" max="514" width="2.7109375" style="59" customWidth="1"/>
    <col min="515" max="515" width="11.42578125" style="59" customWidth="1"/>
    <col min="516" max="516" width="39.42578125" style="59" customWidth="1"/>
    <col min="517" max="518" width="21" style="59" customWidth="1"/>
    <col min="519" max="519" width="4.140625" style="59" customWidth="1"/>
    <col min="520" max="520" width="11.42578125" style="59" customWidth="1"/>
    <col min="521" max="521" width="53.42578125" style="59" customWidth="1"/>
    <col min="522" max="523" width="21" style="59" customWidth="1"/>
    <col min="524" max="524" width="2.140625" style="59" customWidth="1"/>
    <col min="525" max="525" width="3" style="59" customWidth="1"/>
    <col min="526" max="768" width="11.42578125" style="59" hidden="1"/>
    <col min="769" max="769" width="1.7109375" style="59" customWidth="1"/>
    <col min="770" max="770" width="2.7109375" style="59" customWidth="1"/>
    <col min="771" max="771" width="11.42578125" style="59" customWidth="1"/>
    <col min="772" max="772" width="39.42578125" style="59" customWidth="1"/>
    <col min="773" max="774" width="21" style="59" customWidth="1"/>
    <col min="775" max="775" width="4.140625" style="59" customWidth="1"/>
    <col min="776" max="776" width="11.42578125" style="59" customWidth="1"/>
    <col min="777" max="777" width="53.42578125" style="59" customWidth="1"/>
    <col min="778" max="779" width="21" style="59" customWidth="1"/>
    <col min="780" max="780" width="2.140625" style="59" customWidth="1"/>
    <col min="781" max="781" width="3" style="59" customWidth="1"/>
    <col min="782" max="1024" width="11.42578125" style="59" hidden="1"/>
    <col min="1025" max="1025" width="1.7109375" style="59" customWidth="1"/>
    <col min="1026" max="1026" width="2.7109375" style="59" customWidth="1"/>
    <col min="1027" max="1027" width="11.42578125" style="59" customWidth="1"/>
    <col min="1028" max="1028" width="39.42578125" style="59" customWidth="1"/>
    <col min="1029" max="1030" width="21" style="59" customWidth="1"/>
    <col min="1031" max="1031" width="4.140625" style="59" customWidth="1"/>
    <col min="1032" max="1032" width="11.42578125" style="59" customWidth="1"/>
    <col min="1033" max="1033" width="53.42578125" style="59" customWidth="1"/>
    <col min="1034" max="1035" width="21" style="59" customWidth="1"/>
    <col min="1036" max="1036" width="2.140625" style="59" customWidth="1"/>
    <col min="1037" max="1037" width="3" style="59" customWidth="1"/>
    <col min="1038" max="1280" width="11.42578125" style="59" hidden="1"/>
    <col min="1281" max="1281" width="1.7109375" style="59" customWidth="1"/>
    <col min="1282" max="1282" width="2.7109375" style="59" customWidth="1"/>
    <col min="1283" max="1283" width="11.42578125" style="59" customWidth="1"/>
    <col min="1284" max="1284" width="39.42578125" style="59" customWidth="1"/>
    <col min="1285" max="1286" width="21" style="59" customWidth="1"/>
    <col min="1287" max="1287" width="4.140625" style="59" customWidth="1"/>
    <col min="1288" max="1288" width="11.42578125" style="59" customWidth="1"/>
    <col min="1289" max="1289" width="53.42578125" style="59" customWidth="1"/>
    <col min="1290" max="1291" width="21" style="59" customWidth="1"/>
    <col min="1292" max="1292" width="2.140625" style="59" customWidth="1"/>
    <col min="1293" max="1293" width="3" style="59" customWidth="1"/>
    <col min="1294" max="1536" width="11.42578125" style="59" hidden="1"/>
    <col min="1537" max="1537" width="1.7109375" style="59" customWidth="1"/>
    <col min="1538" max="1538" width="2.7109375" style="59" customWidth="1"/>
    <col min="1539" max="1539" width="11.42578125" style="59" customWidth="1"/>
    <col min="1540" max="1540" width="39.42578125" style="59" customWidth="1"/>
    <col min="1541" max="1542" width="21" style="59" customWidth="1"/>
    <col min="1543" max="1543" width="4.140625" style="59" customWidth="1"/>
    <col min="1544" max="1544" width="11.42578125" style="59" customWidth="1"/>
    <col min="1545" max="1545" width="53.42578125" style="59" customWidth="1"/>
    <col min="1546" max="1547" width="21" style="59" customWidth="1"/>
    <col min="1548" max="1548" width="2.140625" style="59" customWidth="1"/>
    <col min="1549" max="1549" width="3" style="59" customWidth="1"/>
    <col min="1550" max="1792" width="11.42578125" style="59" hidden="1"/>
    <col min="1793" max="1793" width="1.7109375" style="59" customWidth="1"/>
    <col min="1794" max="1794" width="2.7109375" style="59" customWidth="1"/>
    <col min="1795" max="1795" width="11.42578125" style="59" customWidth="1"/>
    <col min="1796" max="1796" width="39.42578125" style="59" customWidth="1"/>
    <col min="1797" max="1798" width="21" style="59" customWidth="1"/>
    <col min="1799" max="1799" width="4.140625" style="59" customWidth="1"/>
    <col min="1800" max="1800" width="11.42578125" style="59" customWidth="1"/>
    <col min="1801" max="1801" width="53.42578125" style="59" customWidth="1"/>
    <col min="1802" max="1803" width="21" style="59" customWidth="1"/>
    <col min="1804" max="1804" width="2.140625" style="59" customWidth="1"/>
    <col min="1805" max="1805" width="3" style="59" customWidth="1"/>
    <col min="1806" max="2048" width="11.42578125" style="59" hidden="1"/>
    <col min="2049" max="2049" width="1.7109375" style="59" customWidth="1"/>
    <col min="2050" max="2050" width="2.7109375" style="59" customWidth="1"/>
    <col min="2051" max="2051" width="11.42578125" style="59" customWidth="1"/>
    <col min="2052" max="2052" width="39.42578125" style="59" customWidth="1"/>
    <col min="2053" max="2054" width="21" style="59" customWidth="1"/>
    <col min="2055" max="2055" width="4.140625" style="59" customWidth="1"/>
    <col min="2056" max="2056" width="11.42578125" style="59" customWidth="1"/>
    <col min="2057" max="2057" width="53.42578125" style="59" customWidth="1"/>
    <col min="2058" max="2059" width="21" style="59" customWidth="1"/>
    <col min="2060" max="2060" width="2.140625" style="59" customWidth="1"/>
    <col min="2061" max="2061" width="3" style="59" customWidth="1"/>
    <col min="2062" max="2304" width="11.42578125" style="59" hidden="1"/>
    <col min="2305" max="2305" width="1.7109375" style="59" customWidth="1"/>
    <col min="2306" max="2306" width="2.7109375" style="59" customWidth="1"/>
    <col min="2307" max="2307" width="11.42578125" style="59" customWidth="1"/>
    <col min="2308" max="2308" width="39.42578125" style="59" customWidth="1"/>
    <col min="2309" max="2310" width="21" style="59" customWidth="1"/>
    <col min="2311" max="2311" width="4.140625" style="59" customWidth="1"/>
    <col min="2312" max="2312" width="11.42578125" style="59" customWidth="1"/>
    <col min="2313" max="2313" width="53.42578125" style="59" customWidth="1"/>
    <col min="2314" max="2315" width="21" style="59" customWidth="1"/>
    <col min="2316" max="2316" width="2.140625" style="59" customWidth="1"/>
    <col min="2317" max="2317" width="3" style="59" customWidth="1"/>
    <col min="2318" max="2560" width="11.42578125" style="59" hidden="1"/>
    <col min="2561" max="2561" width="1.7109375" style="59" customWidth="1"/>
    <col min="2562" max="2562" width="2.7109375" style="59" customWidth="1"/>
    <col min="2563" max="2563" width="11.42578125" style="59" customWidth="1"/>
    <col min="2564" max="2564" width="39.42578125" style="59" customWidth="1"/>
    <col min="2565" max="2566" width="21" style="59" customWidth="1"/>
    <col min="2567" max="2567" width="4.140625" style="59" customWidth="1"/>
    <col min="2568" max="2568" width="11.42578125" style="59" customWidth="1"/>
    <col min="2569" max="2569" width="53.42578125" style="59" customWidth="1"/>
    <col min="2570" max="2571" width="21" style="59" customWidth="1"/>
    <col min="2572" max="2572" width="2.140625" style="59" customWidth="1"/>
    <col min="2573" max="2573" width="3" style="59" customWidth="1"/>
    <col min="2574" max="2816" width="11.42578125" style="59" hidden="1"/>
    <col min="2817" max="2817" width="1.7109375" style="59" customWidth="1"/>
    <col min="2818" max="2818" width="2.7109375" style="59" customWidth="1"/>
    <col min="2819" max="2819" width="11.42578125" style="59" customWidth="1"/>
    <col min="2820" max="2820" width="39.42578125" style="59" customWidth="1"/>
    <col min="2821" max="2822" width="21" style="59" customWidth="1"/>
    <col min="2823" max="2823" width="4.140625" style="59" customWidth="1"/>
    <col min="2824" max="2824" width="11.42578125" style="59" customWidth="1"/>
    <col min="2825" max="2825" width="53.42578125" style="59" customWidth="1"/>
    <col min="2826" max="2827" width="21" style="59" customWidth="1"/>
    <col min="2828" max="2828" width="2.140625" style="59" customWidth="1"/>
    <col min="2829" max="2829" width="3" style="59" customWidth="1"/>
    <col min="2830" max="3072" width="11.42578125" style="59" hidden="1"/>
    <col min="3073" max="3073" width="1.7109375" style="59" customWidth="1"/>
    <col min="3074" max="3074" width="2.7109375" style="59" customWidth="1"/>
    <col min="3075" max="3075" width="11.42578125" style="59" customWidth="1"/>
    <col min="3076" max="3076" width="39.42578125" style="59" customWidth="1"/>
    <col min="3077" max="3078" width="21" style="59" customWidth="1"/>
    <col min="3079" max="3079" width="4.140625" style="59" customWidth="1"/>
    <col min="3080" max="3080" width="11.42578125" style="59" customWidth="1"/>
    <col min="3081" max="3081" width="53.42578125" style="59" customWidth="1"/>
    <col min="3082" max="3083" width="21" style="59" customWidth="1"/>
    <col min="3084" max="3084" width="2.140625" style="59" customWidth="1"/>
    <col min="3085" max="3085" width="3" style="59" customWidth="1"/>
    <col min="3086" max="3328" width="11.42578125" style="59" hidden="1"/>
    <col min="3329" max="3329" width="1.7109375" style="59" customWidth="1"/>
    <col min="3330" max="3330" width="2.7109375" style="59" customWidth="1"/>
    <col min="3331" max="3331" width="11.42578125" style="59" customWidth="1"/>
    <col min="3332" max="3332" width="39.42578125" style="59" customWidth="1"/>
    <col min="3333" max="3334" width="21" style="59" customWidth="1"/>
    <col min="3335" max="3335" width="4.140625" style="59" customWidth="1"/>
    <col min="3336" max="3336" width="11.42578125" style="59" customWidth="1"/>
    <col min="3337" max="3337" width="53.42578125" style="59" customWidth="1"/>
    <col min="3338" max="3339" width="21" style="59" customWidth="1"/>
    <col min="3340" max="3340" width="2.140625" style="59" customWidth="1"/>
    <col min="3341" max="3341" width="3" style="59" customWidth="1"/>
    <col min="3342" max="3584" width="11.42578125" style="59" hidden="1"/>
    <col min="3585" max="3585" width="1.7109375" style="59" customWidth="1"/>
    <col min="3586" max="3586" width="2.7109375" style="59" customWidth="1"/>
    <col min="3587" max="3587" width="11.42578125" style="59" customWidth="1"/>
    <col min="3588" max="3588" width="39.42578125" style="59" customWidth="1"/>
    <col min="3589" max="3590" width="21" style="59" customWidth="1"/>
    <col min="3591" max="3591" width="4.140625" style="59" customWidth="1"/>
    <col min="3592" max="3592" width="11.42578125" style="59" customWidth="1"/>
    <col min="3593" max="3593" width="53.42578125" style="59" customWidth="1"/>
    <col min="3594" max="3595" width="21" style="59" customWidth="1"/>
    <col min="3596" max="3596" width="2.140625" style="59" customWidth="1"/>
    <col min="3597" max="3597" width="3" style="59" customWidth="1"/>
    <col min="3598" max="3840" width="11.42578125" style="59" hidden="1"/>
    <col min="3841" max="3841" width="1.7109375" style="59" customWidth="1"/>
    <col min="3842" max="3842" width="2.7109375" style="59" customWidth="1"/>
    <col min="3843" max="3843" width="11.42578125" style="59" customWidth="1"/>
    <col min="3844" max="3844" width="39.42578125" style="59" customWidth="1"/>
    <col min="3845" max="3846" width="21" style="59" customWidth="1"/>
    <col min="3847" max="3847" width="4.140625" style="59" customWidth="1"/>
    <col min="3848" max="3848" width="11.42578125" style="59" customWidth="1"/>
    <col min="3849" max="3849" width="53.42578125" style="59" customWidth="1"/>
    <col min="3850" max="3851" width="21" style="59" customWidth="1"/>
    <col min="3852" max="3852" width="2.140625" style="59" customWidth="1"/>
    <col min="3853" max="3853" width="3" style="59" customWidth="1"/>
    <col min="3854" max="4096" width="11.42578125" style="59" hidden="1"/>
    <col min="4097" max="4097" width="1.7109375" style="59" customWidth="1"/>
    <col min="4098" max="4098" width="2.7109375" style="59" customWidth="1"/>
    <col min="4099" max="4099" width="11.42578125" style="59" customWidth="1"/>
    <col min="4100" max="4100" width="39.42578125" style="59" customWidth="1"/>
    <col min="4101" max="4102" width="21" style="59" customWidth="1"/>
    <col min="4103" max="4103" width="4.140625" style="59" customWidth="1"/>
    <col min="4104" max="4104" width="11.42578125" style="59" customWidth="1"/>
    <col min="4105" max="4105" width="53.42578125" style="59" customWidth="1"/>
    <col min="4106" max="4107" width="21" style="59" customWidth="1"/>
    <col min="4108" max="4108" width="2.140625" style="59" customWidth="1"/>
    <col min="4109" max="4109" width="3" style="59" customWidth="1"/>
    <col min="4110" max="4352" width="11.42578125" style="59" hidden="1"/>
    <col min="4353" max="4353" width="1.7109375" style="59" customWidth="1"/>
    <col min="4354" max="4354" width="2.7109375" style="59" customWidth="1"/>
    <col min="4355" max="4355" width="11.42578125" style="59" customWidth="1"/>
    <col min="4356" max="4356" width="39.42578125" style="59" customWidth="1"/>
    <col min="4357" max="4358" width="21" style="59" customWidth="1"/>
    <col min="4359" max="4359" width="4.140625" style="59" customWidth="1"/>
    <col min="4360" max="4360" width="11.42578125" style="59" customWidth="1"/>
    <col min="4361" max="4361" width="53.42578125" style="59" customWidth="1"/>
    <col min="4362" max="4363" width="21" style="59" customWidth="1"/>
    <col min="4364" max="4364" width="2.140625" style="59" customWidth="1"/>
    <col min="4365" max="4365" width="3" style="59" customWidth="1"/>
    <col min="4366" max="4608" width="11.42578125" style="59" hidden="1"/>
    <col min="4609" max="4609" width="1.7109375" style="59" customWidth="1"/>
    <col min="4610" max="4610" width="2.7109375" style="59" customWidth="1"/>
    <col min="4611" max="4611" width="11.42578125" style="59" customWidth="1"/>
    <col min="4612" max="4612" width="39.42578125" style="59" customWidth="1"/>
    <col min="4613" max="4614" width="21" style="59" customWidth="1"/>
    <col min="4615" max="4615" width="4.140625" style="59" customWidth="1"/>
    <col min="4616" max="4616" width="11.42578125" style="59" customWidth="1"/>
    <col min="4617" max="4617" width="53.42578125" style="59" customWidth="1"/>
    <col min="4618" max="4619" width="21" style="59" customWidth="1"/>
    <col min="4620" max="4620" width="2.140625" style="59" customWidth="1"/>
    <col min="4621" max="4621" width="3" style="59" customWidth="1"/>
    <col min="4622" max="4864" width="11.42578125" style="59" hidden="1"/>
    <col min="4865" max="4865" width="1.7109375" style="59" customWidth="1"/>
    <col min="4866" max="4866" width="2.7109375" style="59" customWidth="1"/>
    <col min="4867" max="4867" width="11.42578125" style="59" customWidth="1"/>
    <col min="4868" max="4868" width="39.42578125" style="59" customWidth="1"/>
    <col min="4869" max="4870" width="21" style="59" customWidth="1"/>
    <col min="4871" max="4871" width="4.140625" style="59" customWidth="1"/>
    <col min="4872" max="4872" width="11.42578125" style="59" customWidth="1"/>
    <col min="4873" max="4873" width="53.42578125" style="59" customWidth="1"/>
    <col min="4874" max="4875" width="21" style="59" customWidth="1"/>
    <col min="4876" max="4876" width="2.140625" style="59" customWidth="1"/>
    <col min="4877" max="4877" width="3" style="59" customWidth="1"/>
    <col min="4878" max="5120" width="11.42578125" style="59" hidden="1"/>
    <col min="5121" max="5121" width="1.7109375" style="59" customWidth="1"/>
    <col min="5122" max="5122" width="2.7109375" style="59" customWidth="1"/>
    <col min="5123" max="5123" width="11.42578125" style="59" customWidth="1"/>
    <col min="5124" max="5124" width="39.42578125" style="59" customWidth="1"/>
    <col min="5125" max="5126" width="21" style="59" customWidth="1"/>
    <col min="5127" max="5127" width="4.140625" style="59" customWidth="1"/>
    <col min="5128" max="5128" width="11.42578125" style="59" customWidth="1"/>
    <col min="5129" max="5129" width="53.42578125" style="59" customWidth="1"/>
    <col min="5130" max="5131" width="21" style="59" customWidth="1"/>
    <col min="5132" max="5132" width="2.140625" style="59" customWidth="1"/>
    <col min="5133" max="5133" width="3" style="59" customWidth="1"/>
    <col min="5134" max="5376" width="11.42578125" style="59" hidden="1"/>
    <col min="5377" max="5377" width="1.7109375" style="59" customWidth="1"/>
    <col min="5378" max="5378" width="2.7109375" style="59" customWidth="1"/>
    <col min="5379" max="5379" width="11.42578125" style="59" customWidth="1"/>
    <col min="5380" max="5380" width="39.42578125" style="59" customWidth="1"/>
    <col min="5381" max="5382" width="21" style="59" customWidth="1"/>
    <col min="5383" max="5383" width="4.140625" style="59" customWidth="1"/>
    <col min="5384" max="5384" width="11.42578125" style="59" customWidth="1"/>
    <col min="5385" max="5385" width="53.42578125" style="59" customWidth="1"/>
    <col min="5386" max="5387" width="21" style="59" customWidth="1"/>
    <col min="5388" max="5388" width="2.140625" style="59" customWidth="1"/>
    <col min="5389" max="5389" width="3" style="59" customWidth="1"/>
    <col min="5390" max="5632" width="11.42578125" style="59" hidden="1"/>
    <col min="5633" max="5633" width="1.7109375" style="59" customWidth="1"/>
    <col min="5634" max="5634" width="2.7109375" style="59" customWidth="1"/>
    <col min="5635" max="5635" width="11.42578125" style="59" customWidth="1"/>
    <col min="5636" max="5636" width="39.42578125" style="59" customWidth="1"/>
    <col min="5637" max="5638" width="21" style="59" customWidth="1"/>
    <col min="5639" max="5639" width="4.140625" style="59" customWidth="1"/>
    <col min="5640" max="5640" width="11.42578125" style="59" customWidth="1"/>
    <col min="5641" max="5641" width="53.42578125" style="59" customWidth="1"/>
    <col min="5642" max="5643" width="21" style="59" customWidth="1"/>
    <col min="5644" max="5644" width="2.140625" style="59" customWidth="1"/>
    <col min="5645" max="5645" width="3" style="59" customWidth="1"/>
    <col min="5646" max="5888" width="11.42578125" style="59" hidden="1"/>
    <col min="5889" max="5889" width="1.7109375" style="59" customWidth="1"/>
    <col min="5890" max="5890" width="2.7109375" style="59" customWidth="1"/>
    <col min="5891" max="5891" width="11.42578125" style="59" customWidth="1"/>
    <col min="5892" max="5892" width="39.42578125" style="59" customWidth="1"/>
    <col min="5893" max="5894" width="21" style="59" customWidth="1"/>
    <col min="5895" max="5895" width="4.140625" style="59" customWidth="1"/>
    <col min="5896" max="5896" width="11.42578125" style="59" customWidth="1"/>
    <col min="5897" max="5897" width="53.42578125" style="59" customWidth="1"/>
    <col min="5898" max="5899" width="21" style="59" customWidth="1"/>
    <col min="5900" max="5900" width="2.140625" style="59" customWidth="1"/>
    <col min="5901" max="5901" width="3" style="59" customWidth="1"/>
    <col min="5902" max="6144" width="11.42578125" style="59" hidden="1"/>
    <col min="6145" max="6145" width="1.7109375" style="59" customWidth="1"/>
    <col min="6146" max="6146" width="2.7109375" style="59" customWidth="1"/>
    <col min="6147" max="6147" width="11.42578125" style="59" customWidth="1"/>
    <col min="6148" max="6148" width="39.42578125" style="59" customWidth="1"/>
    <col min="6149" max="6150" width="21" style="59" customWidth="1"/>
    <col min="6151" max="6151" width="4.140625" style="59" customWidth="1"/>
    <col min="6152" max="6152" width="11.42578125" style="59" customWidth="1"/>
    <col min="6153" max="6153" width="53.42578125" style="59" customWidth="1"/>
    <col min="6154" max="6155" width="21" style="59" customWidth="1"/>
    <col min="6156" max="6156" width="2.140625" style="59" customWidth="1"/>
    <col min="6157" max="6157" width="3" style="59" customWidth="1"/>
    <col min="6158" max="6400" width="11.42578125" style="59" hidden="1"/>
    <col min="6401" max="6401" width="1.7109375" style="59" customWidth="1"/>
    <col min="6402" max="6402" width="2.7109375" style="59" customWidth="1"/>
    <col min="6403" max="6403" width="11.42578125" style="59" customWidth="1"/>
    <col min="6404" max="6404" width="39.42578125" style="59" customWidth="1"/>
    <col min="6405" max="6406" width="21" style="59" customWidth="1"/>
    <col min="6407" max="6407" width="4.140625" style="59" customWidth="1"/>
    <col min="6408" max="6408" width="11.42578125" style="59" customWidth="1"/>
    <col min="6409" max="6409" width="53.42578125" style="59" customWidth="1"/>
    <col min="6410" max="6411" width="21" style="59" customWidth="1"/>
    <col min="6412" max="6412" width="2.140625" style="59" customWidth="1"/>
    <col min="6413" max="6413" width="3" style="59" customWidth="1"/>
    <col min="6414" max="6656" width="11.42578125" style="59" hidden="1"/>
    <col min="6657" max="6657" width="1.7109375" style="59" customWidth="1"/>
    <col min="6658" max="6658" width="2.7109375" style="59" customWidth="1"/>
    <col min="6659" max="6659" width="11.42578125" style="59" customWidth="1"/>
    <col min="6660" max="6660" width="39.42578125" style="59" customWidth="1"/>
    <col min="6661" max="6662" width="21" style="59" customWidth="1"/>
    <col min="6663" max="6663" width="4.140625" style="59" customWidth="1"/>
    <col min="6664" max="6664" width="11.42578125" style="59" customWidth="1"/>
    <col min="6665" max="6665" width="53.42578125" style="59" customWidth="1"/>
    <col min="6666" max="6667" width="21" style="59" customWidth="1"/>
    <col min="6668" max="6668" width="2.140625" style="59" customWidth="1"/>
    <col min="6669" max="6669" width="3" style="59" customWidth="1"/>
    <col min="6670" max="6912" width="11.42578125" style="59" hidden="1"/>
    <col min="6913" max="6913" width="1.7109375" style="59" customWidth="1"/>
    <col min="6914" max="6914" width="2.7109375" style="59" customWidth="1"/>
    <col min="6915" max="6915" width="11.42578125" style="59" customWidth="1"/>
    <col min="6916" max="6916" width="39.42578125" style="59" customWidth="1"/>
    <col min="6917" max="6918" width="21" style="59" customWidth="1"/>
    <col min="6919" max="6919" width="4.140625" style="59" customWidth="1"/>
    <col min="6920" max="6920" width="11.42578125" style="59" customWidth="1"/>
    <col min="6921" max="6921" width="53.42578125" style="59" customWidth="1"/>
    <col min="6922" max="6923" width="21" style="59" customWidth="1"/>
    <col min="6924" max="6924" width="2.140625" style="59" customWidth="1"/>
    <col min="6925" max="6925" width="3" style="59" customWidth="1"/>
    <col min="6926" max="7168" width="11.42578125" style="59" hidden="1"/>
    <col min="7169" max="7169" width="1.7109375" style="59" customWidth="1"/>
    <col min="7170" max="7170" width="2.7109375" style="59" customWidth="1"/>
    <col min="7171" max="7171" width="11.42578125" style="59" customWidth="1"/>
    <col min="7172" max="7172" width="39.42578125" style="59" customWidth="1"/>
    <col min="7173" max="7174" width="21" style="59" customWidth="1"/>
    <col min="7175" max="7175" width="4.140625" style="59" customWidth="1"/>
    <col min="7176" max="7176" width="11.42578125" style="59" customWidth="1"/>
    <col min="7177" max="7177" width="53.42578125" style="59" customWidth="1"/>
    <col min="7178" max="7179" width="21" style="59" customWidth="1"/>
    <col min="7180" max="7180" width="2.140625" style="59" customWidth="1"/>
    <col min="7181" max="7181" width="3" style="59" customWidth="1"/>
    <col min="7182" max="7424" width="11.42578125" style="59" hidden="1"/>
    <col min="7425" max="7425" width="1.7109375" style="59" customWidth="1"/>
    <col min="7426" max="7426" width="2.7109375" style="59" customWidth="1"/>
    <col min="7427" max="7427" width="11.42578125" style="59" customWidth="1"/>
    <col min="7428" max="7428" width="39.42578125" style="59" customWidth="1"/>
    <col min="7429" max="7430" width="21" style="59" customWidth="1"/>
    <col min="7431" max="7431" width="4.140625" style="59" customWidth="1"/>
    <col min="7432" max="7432" width="11.42578125" style="59" customWidth="1"/>
    <col min="7433" max="7433" width="53.42578125" style="59" customWidth="1"/>
    <col min="7434" max="7435" width="21" style="59" customWidth="1"/>
    <col min="7436" max="7436" width="2.140625" style="59" customWidth="1"/>
    <col min="7437" max="7437" width="3" style="59" customWidth="1"/>
    <col min="7438" max="7680" width="11.42578125" style="59" hidden="1"/>
    <col min="7681" max="7681" width="1.7109375" style="59" customWidth="1"/>
    <col min="7682" max="7682" width="2.7109375" style="59" customWidth="1"/>
    <col min="7683" max="7683" width="11.42578125" style="59" customWidth="1"/>
    <col min="7684" max="7684" width="39.42578125" style="59" customWidth="1"/>
    <col min="7685" max="7686" width="21" style="59" customWidth="1"/>
    <col min="7687" max="7687" width="4.140625" style="59" customWidth="1"/>
    <col min="7688" max="7688" width="11.42578125" style="59" customWidth="1"/>
    <col min="7689" max="7689" width="53.42578125" style="59" customWidth="1"/>
    <col min="7690" max="7691" width="21" style="59" customWidth="1"/>
    <col min="7692" max="7692" width="2.140625" style="59" customWidth="1"/>
    <col min="7693" max="7693" width="3" style="59" customWidth="1"/>
    <col min="7694" max="7936" width="11.42578125" style="59" hidden="1"/>
    <col min="7937" max="7937" width="1.7109375" style="59" customWidth="1"/>
    <col min="7938" max="7938" width="2.7109375" style="59" customWidth="1"/>
    <col min="7939" max="7939" width="11.42578125" style="59" customWidth="1"/>
    <col min="7940" max="7940" width="39.42578125" style="59" customWidth="1"/>
    <col min="7941" max="7942" width="21" style="59" customWidth="1"/>
    <col min="7943" max="7943" width="4.140625" style="59" customWidth="1"/>
    <col min="7944" max="7944" width="11.42578125" style="59" customWidth="1"/>
    <col min="7945" max="7945" width="53.42578125" style="59" customWidth="1"/>
    <col min="7946" max="7947" width="21" style="59" customWidth="1"/>
    <col min="7948" max="7948" width="2.140625" style="59" customWidth="1"/>
    <col min="7949" max="7949" width="3" style="59" customWidth="1"/>
    <col min="7950" max="8192" width="11.42578125" style="59" hidden="1"/>
    <col min="8193" max="8193" width="1.7109375" style="59" customWidth="1"/>
    <col min="8194" max="8194" width="2.7109375" style="59" customWidth="1"/>
    <col min="8195" max="8195" width="11.42578125" style="59" customWidth="1"/>
    <col min="8196" max="8196" width="39.42578125" style="59" customWidth="1"/>
    <col min="8197" max="8198" width="21" style="59" customWidth="1"/>
    <col min="8199" max="8199" width="4.140625" style="59" customWidth="1"/>
    <col min="8200" max="8200" width="11.42578125" style="59" customWidth="1"/>
    <col min="8201" max="8201" width="53.42578125" style="59" customWidth="1"/>
    <col min="8202" max="8203" width="21" style="59" customWidth="1"/>
    <col min="8204" max="8204" width="2.140625" style="59" customWidth="1"/>
    <col min="8205" max="8205" width="3" style="59" customWidth="1"/>
    <col min="8206" max="8448" width="11.42578125" style="59" hidden="1"/>
    <col min="8449" max="8449" width="1.7109375" style="59" customWidth="1"/>
    <col min="8450" max="8450" width="2.7109375" style="59" customWidth="1"/>
    <col min="8451" max="8451" width="11.42578125" style="59" customWidth="1"/>
    <col min="8452" max="8452" width="39.42578125" style="59" customWidth="1"/>
    <col min="8453" max="8454" width="21" style="59" customWidth="1"/>
    <col min="8455" max="8455" width="4.140625" style="59" customWidth="1"/>
    <col min="8456" max="8456" width="11.42578125" style="59" customWidth="1"/>
    <col min="8457" max="8457" width="53.42578125" style="59" customWidth="1"/>
    <col min="8458" max="8459" width="21" style="59" customWidth="1"/>
    <col min="8460" max="8460" width="2.140625" style="59" customWidth="1"/>
    <col min="8461" max="8461" width="3" style="59" customWidth="1"/>
    <col min="8462" max="8704" width="11.42578125" style="59" hidden="1"/>
    <col min="8705" max="8705" width="1.7109375" style="59" customWidth="1"/>
    <col min="8706" max="8706" width="2.7109375" style="59" customWidth="1"/>
    <col min="8707" max="8707" width="11.42578125" style="59" customWidth="1"/>
    <col min="8708" max="8708" width="39.42578125" style="59" customWidth="1"/>
    <col min="8709" max="8710" width="21" style="59" customWidth="1"/>
    <col min="8711" max="8711" width="4.140625" style="59" customWidth="1"/>
    <col min="8712" max="8712" width="11.42578125" style="59" customWidth="1"/>
    <col min="8713" max="8713" width="53.42578125" style="59" customWidth="1"/>
    <col min="8714" max="8715" width="21" style="59" customWidth="1"/>
    <col min="8716" max="8716" width="2.140625" style="59" customWidth="1"/>
    <col min="8717" max="8717" width="3" style="59" customWidth="1"/>
    <col min="8718" max="8960" width="11.42578125" style="59" hidden="1"/>
    <col min="8961" max="8961" width="1.7109375" style="59" customWidth="1"/>
    <col min="8962" max="8962" width="2.7109375" style="59" customWidth="1"/>
    <col min="8963" max="8963" width="11.42578125" style="59" customWidth="1"/>
    <col min="8964" max="8964" width="39.42578125" style="59" customWidth="1"/>
    <col min="8965" max="8966" width="21" style="59" customWidth="1"/>
    <col min="8967" max="8967" width="4.140625" style="59" customWidth="1"/>
    <col min="8968" max="8968" width="11.42578125" style="59" customWidth="1"/>
    <col min="8969" max="8969" width="53.42578125" style="59" customWidth="1"/>
    <col min="8970" max="8971" width="21" style="59" customWidth="1"/>
    <col min="8972" max="8972" width="2.140625" style="59" customWidth="1"/>
    <col min="8973" max="8973" width="3" style="59" customWidth="1"/>
    <col min="8974" max="9216" width="11.42578125" style="59" hidden="1"/>
    <col min="9217" max="9217" width="1.7109375" style="59" customWidth="1"/>
    <col min="9218" max="9218" width="2.7109375" style="59" customWidth="1"/>
    <col min="9219" max="9219" width="11.42578125" style="59" customWidth="1"/>
    <col min="9220" max="9220" width="39.42578125" style="59" customWidth="1"/>
    <col min="9221" max="9222" width="21" style="59" customWidth="1"/>
    <col min="9223" max="9223" width="4.140625" style="59" customWidth="1"/>
    <col min="9224" max="9224" width="11.42578125" style="59" customWidth="1"/>
    <col min="9225" max="9225" width="53.42578125" style="59" customWidth="1"/>
    <col min="9226" max="9227" width="21" style="59" customWidth="1"/>
    <col min="9228" max="9228" width="2.140625" style="59" customWidth="1"/>
    <col min="9229" max="9229" width="3" style="59" customWidth="1"/>
    <col min="9230" max="9472" width="11.42578125" style="59" hidden="1"/>
    <col min="9473" max="9473" width="1.7109375" style="59" customWidth="1"/>
    <col min="9474" max="9474" width="2.7109375" style="59" customWidth="1"/>
    <col min="9475" max="9475" width="11.42578125" style="59" customWidth="1"/>
    <col min="9476" max="9476" width="39.42578125" style="59" customWidth="1"/>
    <col min="9477" max="9478" width="21" style="59" customWidth="1"/>
    <col min="9479" max="9479" width="4.140625" style="59" customWidth="1"/>
    <col min="9480" max="9480" width="11.42578125" style="59" customWidth="1"/>
    <col min="9481" max="9481" width="53.42578125" style="59" customWidth="1"/>
    <col min="9482" max="9483" width="21" style="59" customWidth="1"/>
    <col min="9484" max="9484" width="2.140625" style="59" customWidth="1"/>
    <col min="9485" max="9485" width="3" style="59" customWidth="1"/>
    <col min="9486" max="9728" width="11.42578125" style="59" hidden="1"/>
    <col min="9729" max="9729" width="1.7109375" style="59" customWidth="1"/>
    <col min="9730" max="9730" width="2.7109375" style="59" customWidth="1"/>
    <col min="9731" max="9731" width="11.42578125" style="59" customWidth="1"/>
    <col min="9732" max="9732" width="39.42578125" style="59" customWidth="1"/>
    <col min="9733" max="9734" width="21" style="59" customWidth="1"/>
    <col min="9735" max="9735" width="4.140625" style="59" customWidth="1"/>
    <col min="9736" max="9736" width="11.42578125" style="59" customWidth="1"/>
    <col min="9737" max="9737" width="53.42578125" style="59" customWidth="1"/>
    <col min="9738" max="9739" width="21" style="59" customWidth="1"/>
    <col min="9740" max="9740" width="2.140625" style="59" customWidth="1"/>
    <col min="9741" max="9741" width="3" style="59" customWidth="1"/>
    <col min="9742" max="9984" width="11.42578125" style="59" hidden="1"/>
    <col min="9985" max="9985" width="1.7109375" style="59" customWidth="1"/>
    <col min="9986" max="9986" width="2.7109375" style="59" customWidth="1"/>
    <col min="9987" max="9987" width="11.42578125" style="59" customWidth="1"/>
    <col min="9988" max="9988" width="39.42578125" style="59" customWidth="1"/>
    <col min="9989" max="9990" width="21" style="59" customWidth="1"/>
    <col min="9991" max="9991" width="4.140625" style="59" customWidth="1"/>
    <col min="9992" max="9992" width="11.42578125" style="59" customWidth="1"/>
    <col min="9993" max="9993" width="53.42578125" style="59" customWidth="1"/>
    <col min="9994" max="9995" width="21" style="59" customWidth="1"/>
    <col min="9996" max="9996" width="2.140625" style="59" customWidth="1"/>
    <col min="9997" max="9997" width="3" style="59" customWidth="1"/>
    <col min="9998" max="10240" width="11.42578125" style="59" hidden="1"/>
    <col min="10241" max="10241" width="1.7109375" style="59" customWidth="1"/>
    <col min="10242" max="10242" width="2.7109375" style="59" customWidth="1"/>
    <col min="10243" max="10243" width="11.42578125" style="59" customWidth="1"/>
    <col min="10244" max="10244" width="39.42578125" style="59" customWidth="1"/>
    <col min="10245" max="10246" width="21" style="59" customWidth="1"/>
    <col min="10247" max="10247" width="4.140625" style="59" customWidth="1"/>
    <col min="10248" max="10248" width="11.42578125" style="59" customWidth="1"/>
    <col min="10249" max="10249" width="53.42578125" style="59" customWidth="1"/>
    <col min="10250" max="10251" width="21" style="59" customWidth="1"/>
    <col min="10252" max="10252" width="2.140625" style="59" customWidth="1"/>
    <col min="10253" max="10253" width="3" style="59" customWidth="1"/>
    <col min="10254" max="10496" width="11.42578125" style="59" hidden="1"/>
    <col min="10497" max="10497" width="1.7109375" style="59" customWidth="1"/>
    <col min="10498" max="10498" width="2.7109375" style="59" customWidth="1"/>
    <col min="10499" max="10499" width="11.42578125" style="59" customWidth="1"/>
    <col min="10500" max="10500" width="39.42578125" style="59" customWidth="1"/>
    <col min="10501" max="10502" width="21" style="59" customWidth="1"/>
    <col min="10503" max="10503" width="4.140625" style="59" customWidth="1"/>
    <col min="10504" max="10504" width="11.42578125" style="59" customWidth="1"/>
    <col min="10505" max="10505" width="53.42578125" style="59" customWidth="1"/>
    <col min="10506" max="10507" width="21" style="59" customWidth="1"/>
    <col min="10508" max="10508" width="2.140625" style="59" customWidth="1"/>
    <col min="10509" max="10509" width="3" style="59" customWidth="1"/>
    <col min="10510" max="10752" width="11.42578125" style="59" hidden="1"/>
    <col min="10753" max="10753" width="1.7109375" style="59" customWidth="1"/>
    <col min="10754" max="10754" width="2.7109375" style="59" customWidth="1"/>
    <col min="10755" max="10755" width="11.42578125" style="59" customWidth="1"/>
    <col min="10756" max="10756" width="39.42578125" style="59" customWidth="1"/>
    <col min="10757" max="10758" width="21" style="59" customWidth="1"/>
    <col min="10759" max="10759" width="4.140625" style="59" customWidth="1"/>
    <col min="10760" max="10760" width="11.42578125" style="59" customWidth="1"/>
    <col min="10761" max="10761" width="53.42578125" style="59" customWidth="1"/>
    <col min="10762" max="10763" width="21" style="59" customWidth="1"/>
    <col min="10764" max="10764" width="2.140625" style="59" customWidth="1"/>
    <col min="10765" max="10765" width="3" style="59" customWidth="1"/>
    <col min="10766" max="11008" width="11.42578125" style="59" hidden="1"/>
    <col min="11009" max="11009" width="1.7109375" style="59" customWidth="1"/>
    <col min="11010" max="11010" width="2.7109375" style="59" customWidth="1"/>
    <col min="11011" max="11011" width="11.42578125" style="59" customWidth="1"/>
    <col min="11012" max="11012" width="39.42578125" style="59" customWidth="1"/>
    <col min="11013" max="11014" width="21" style="59" customWidth="1"/>
    <col min="11015" max="11015" width="4.140625" style="59" customWidth="1"/>
    <col min="11016" max="11016" width="11.42578125" style="59" customWidth="1"/>
    <col min="11017" max="11017" width="53.42578125" style="59" customWidth="1"/>
    <col min="11018" max="11019" width="21" style="59" customWidth="1"/>
    <col min="11020" max="11020" width="2.140625" style="59" customWidth="1"/>
    <col min="11021" max="11021" width="3" style="59" customWidth="1"/>
    <col min="11022" max="11264" width="11.42578125" style="59" hidden="1"/>
    <col min="11265" max="11265" width="1.7109375" style="59" customWidth="1"/>
    <col min="11266" max="11266" width="2.7109375" style="59" customWidth="1"/>
    <col min="11267" max="11267" width="11.42578125" style="59" customWidth="1"/>
    <col min="11268" max="11268" width="39.42578125" style="59" customWidth="1"/>
    <col min="11269" max="11270" width="21" style="59" customWidth="1"/>
    <col min="11271" max="11271" width="4.140625" style="59" customWidth="1"/>
    <col min="11272" max="11272" width="11.42578125" style="59" customWidth="1"/>
    <col min="11273" max="11273" width="53.42578125" style="59" customWidth="1"/>
    <col min="11274" max="11275" width="21" style="59" customWidth="1"/>
    <col min="11276" max="11276" width="2.140625" style="59" customWidth="1"/>
    <col min="11277" max="11277" width="3" style="59" customWidth="1"/>
    <col min="11278" max="11520" width="11.42578125" style="59" hidden="1"/>
    <col min="11521" max="11521" width="1.7109375" style="59" customWidth="1"/>
    <col min="11522" max="11522" width="2.7109375" style="59" customWidth="1"/>
    <col min="11523" max="11523" width="11.42578125" style="59" customWidth="1"/>
    <col min="11524" max="11524" width="39.42578125" style="59" customWidth="1"/>
    <col min="11525" max="11526" width="21" style="59" customWidth="1"/>
    <col min="11527" max="11527" width="4.140625" style="59" customWidth="1"/>
    <col min="11528" max="11528" width="11.42578125" style="59" customWidth="1"/>
    <col min="11529" max="11529" width="53.42578125" style="59" customWidth="1"/>
    <col min="11530" max="11531" width="21" style="59" customWidth="1"/>
    <col min="11532" max="11532" width="2.140625" style="59" customWidth="1"/>
    <col min="11533" max="11533" width="3" style="59" customWidth="1"/>
    <col min="11534" max="11776" width="11.42578125" style="59" hidden="1"/>
    <col min="11777" max="11777" width="1.7109375" style="59" customWidth="1"/>
    <col min="11778" max="11778" width="2.7109375" style="59" customWidth="1"/>
    <col min="11779" max="11779" width="11.42578125" style="59" customWidth="1"/>
    <col min="11780" max="11780" width="39.42578125" style="59" customWidth="1"/>
    <col min="11781" max="11782" width="21" style="59" customWidth="1"/>
    <col min="11783" max="11783" width="4.140625" style="59" customWidth="1"/>
    <col min="11784" max="11784" width="11.42578125" style="59" customWidth="1"/>
    <col min="11785" max="11785" width="53.42578125" style="59" customWidth="1"/>
    <col min="11786" max="11787" width="21" style="59" customWidth="1"/>
    <col min="11788" max="11788" width="2.140625" style="59" customWidth="1"/>
    <col min="11789" max="11789" width="3" style="59" customWidth="1"/>
    <col min="11790" max="12032" width="11.42578125" style="59" hidden="1"/>
    <col min="12033" max="12033" width="1.7109375" style="59" customWidth="1"/>
    <col min="12034" max="12034" width="2.7109375" style="59" customWidth="1"/>
    <col min="12035" max="12035" width="11.42578125" style="59" customWidth="1"/>
    <col min="12036" max="12036" width="39.42578125" style="59" customWidth="1"/>
    <col min="12037" max="12038" width="21" style="59" customWidth="1"/>
    <col min="12039" max="12039" width="4.140625" style="59" customWidth="1"/>
    <col min="12040" max="12040" width="11.42578125" style="59" customWidth="1"/>
    <col min="12041" max="12041" width="53.42578125" style="59" customWidth="1"/>
    <col min="12042" max="12043" width="21" style="59" customWidth="1"/>
    <col min="12044" max="12044" width="2.140625" style="59" customWidth="1"/>
    <col min="12045" max="12045" width="3" style="59" customWidth="1"/>
    <col min="12046" max="12288" width="11.42578125" style="59" hidden="1"/>
    <col min="12289" max="12289" width="1.7109375" style="59" customWidth="1"/>
    <col min="12290" max="12290" width="2.7109375" style="59" customWidth="1"/>
    <col min="12291" max="12291" width="11.42578125" style="59" customWidth="1"/>
    <col min="12292" max="12292" width="39.42578125" style="59" customWidth="1"/>
    <col min="12293" max="12294" width="21" style="59" customWidth="1"/>
    <col min="12295" max="12295" width="4.140625" style="59" customWidth="1"/>
    <col min="12296" max="12296" width="11.42578125" style="59" customWidth="1"/>
    <col min="12297" max="12297" width="53.42578125" style="59" customWidth="1"/>
    <col min="12298" max="12299" width="21" style="59" customWidth="1"/>
    <col min="12300" max="12300" width="2.140625" style="59" customWidth="1"/>
    <col min="12301" max="12301" width="3" style="59" customWidth="1"/>
    <col min="12302" max="12544" width="11.42578125" style="59" hidden="1"/>
    <col min="12545" max="12545" width="1.7109375" style="59" customWidth="1"/>
    <col min="12546" max="12546" width="2.7109375" style="59" customWidth="1"/>
    <col min="12547" max="12547" width="11.42578125" style="59" customWidth="1"/>
    <col min="12548" max="12548" width="39.42578125" style="59" customWidth="1"/>
    <col min="12549" max="12550" width="21" style="59" customWidth="1"/>
    <col min="12551" max="12551" width="4.140625" style="59" customWidth="1"/>
    <col min="12552" max="12552" width="11.42578125" style="59" customWidth="1"/>
    <col min="12553" max="12553" width="53.42578125" style="59" customWidth="1"/>
    <col min="12554" max="12555" width="21" style="59" customWidth="1"/>
    <col min="12556" max="12556" width="2.140625" style="59" customWidth="1"/>
    <col min="12557" max="12557" width="3" style="59" customWidth="1"/>
    <col min="12558" max="12800" width="11.42578125" style="59" hidden="1"/>
    <col min="12801" max="12801" width="1.7109375" style="59" customWidth="1"/>
    <col min="12802" max="12802" width="2.7109375" style="59" customWidth="1"/>
    <col min="12803" max="12803" width="11.42578125" style="59" customWidth="1"/>
    <col min="12804" max="12804" width="39.42578125" style="59" customWidth="1"/>
    <col min="12805" max="12806" width="21" style="59" customWidth="1"/>
    <col min="12807" max="12807" width="4.140625" style="59" customWidth="1"/>
    <col min="12808" max="12808" width="11.42578125" style="59" customWidth="1"/>
    <col min="12809" max="12809" width="53.42578125" style="59" customWidth="1"/>
    <col min="12810" max="12811" width="21" style="59" customWidth="1"/>
    <col min="12812" max="12812" width="2.140625" style="59" customWidth="1"/>
    <col min="12813" max="12813" width="3" style="59" customWidth="1"/>
    <col min="12814" max="13056" width="11.42578125" style="59" hidden="1"/>
    <col min="13057" max="13057" width="1.7109375" style="59" customWidth="1"/>
    <col min="13058" max="13058" width="2.7109375" style="59" customWidth="1"/>
    <col min="13059" max="13059" width="11.42578125" style="59" customWidth="1"/>
    <col min="13060" max="13060" width="39.42578125" style="59" customWidth="1"/>
    <col min="13061" max="13062" width="21" style="59" customWidth="1"/>
    <col min="13063" max="13063" width="4.140625" style="59" customWidth="1"/>
    <col min="13064" max="13064" width="11.42578125" style="59" customWidth="1"/>
    <col min="13065" max="13065" width="53.42578125" style="59" customWidth="1"/>
    <col min="13066" max="13067" width="21" style="59" customWidth="1"/>
    <col min="13068" max="13068" width="2.140625" style="59" customWidth="1"/>
    <col min="13069" max="13069" width="3" style="59" customWidth="1"/>
    <col min="13070" max="13312" width="11.42578125" style="59" hidden="1"/>
    <col min="13313" max="13313" width="1.7109375" style="59" customWidth="1"/>
    <col min="13314" max="13314" width="2.7109375" style="59" customWidth="1"/>
    <col min="13315" max="13315" width="11.42578125" style="59" customWidth="1"/>
    <col min="13316" max="13316" width="39.42578125" style="59" customWidth="1"/>
    <col min="13317" max="13318" width="21" style="59" customWidth="1"/>
    <col min="13319" max="13319" width="4.140625" style="59" customWidth="1"/>
    <col min="13320" max="13320" width="11.42578125" style="59" customWidth="1"/>
    <col min="13321" max="13321" width="53.42578125" style="59" customWidth="1"/>
    <col min="13322" max="13323" width="21" style="59" customWidth="1"/>
    <col min="13324" max="13324" width="2.140625" style="59" customWidth="1"/>
    <col min="13325" max="13325" width="3" style="59" customWidth="1"/>
    <col min="13326" max="13568" width="11.42578125" style="59" hidden="1"/>
    <col min="13569" max="13569" width="1.7109375" style="59" customWidth="1"/>
    <col min="13570" max="13570" width="2.7109375" style="59" customWidth="1"/>
    <col min="13571" max="13571" width="11.42578125" style="59" customWidth="1"/>
    <col min="13572" max="13572" width="39.42578125" style="59" customWidth="1"/>
    <col min="13573" max="13574" width="21" style="59" customWidth="1"/>
    <col min="13575" max="13575" width="4.140625" style="59" customWidth="1"/>
    <col min="13576" max="13576" width="11.42578125" style="59" customWidth="1"/>
    <col min="13577" max="13577" width="53.42578125" style="59" customWidth="1"/>
    <col min="13578" max="13579" width="21" style="59" customWidth="1"/>
    <col min="13580" max="13580" width="2.140625" style="59" customWidth="1"/>
    <col min="13581" max="13581" width="3" style="59" customWidth="1"/>
    <col min="13582" max="13824" width="11.42578125" style="59" hidden="1"/>
    <col min="13825" max="13825" width="1.7109375" style="59" customWidth="1"/>
    <col min="13826" max="13826" width="2.7109375" style="59" customWidth="1"/>
    <col min="13827" max="13827" width="11.42578125" style="59" customWidth="1"/>
    <col min="13828" max="13828" width="39.42578125" style="59" customWidth="1"/>
    <col min="13829" max="13830" width="21" style="59" customWidth="1"/>
    <col min="13831" max="13831" width="4.140625" style="59" customWidth="1"/>
    <col min="13832" max="13832" width="11.42578125" style="59" customWidth="1"/>
    <col min="13833" max="13833" width="53.42578125" style="59" customWidth="1"/>
    <col min="13834" max="13835" width="21" style="59" customWidth="1"/>
    <col min="13836" max="13836" width="2.140625" style="59" customWidth="1"/>
    <col min="13837" max="13837" width="3" style="59" customWidth="1"/>
    <col min="13838" max="14080" width="11.42578125" style="59" hidden="1"/>
    <col min="14081" max="14081" width="1.7109375" style="59" customWidth="1"/>
    <col min="14082" max="14082" width="2.7109375" style="59" customWidth="1"/>
    <col min="14083" max="14083" width="11.42578125" style="59" customWidth="1"/>
    <col min="14084" max="14084" width="39.42578125" style="59" customWidth="1"/>
    <col min="14085" max="14086" width="21" style="59" customWidth="1"/>
    <col min="14087" max="14087" width="4.140625" style="59" customWidth="1"/>
    <col min="14088" max="14088" width="11.42578125" style="59" customWidth="1"/>
    <col min="14089" max="14089" width="53.42578125" style="59" customWidth="1"/>
    <col min="14090" max="14091" width="21" style="59" customWidth="1"/>
    <col min="14092" max="14092" width="2.140625" style="59" customWidth="1"/>
    <col min="14093" max="14093" width="3" style="59" customWidth="1"/>
    <col min="14094" max="14336" width="11.42578125" style="59" hidden="1"/>
    <col min="14337" max="14337" width="1.7109375" style="59" customWidth="1"/>
    <col min="14338" max="14338" width="2.7109375" style="59" customWidth="1"/>
    <col min="14339" max="14339" width="11.42578125" style="59" customWidth="1"/>
    <col min="14340" max="14340" width="39.42578125" style="59" customWidth="1"/>
    <col min="14341" max="14342" width="21" style="59" customWidth="1"/>
    <col min="14343" max="14343" width="4.140625" style="59" customWidth="1"/>
    <col min="14344" max="14344" width="11.42578125" style="59" customWidth="1"/>
    <col min="14345" max="14345" width="53.42578125" style="59" customWidth="1"/>
    <col min="14346" max="14347" width="21" style="59" customWidth="1"/>
    <col min="14348" max="14348" width="2.140625" style="59" customWidth="1"/>
    <col min="14349" max="14349" width="3" style="59" customWidth="1"/>
    <col min="14350" max="14592" width="11.42578125" style="59" hidden="1"/>
    <col min="14593" max="14593" width="1.7109375" style="59" customWidth="1"/>
    <col min="14594" max="14594" width="2.7109375" style="59" customWidth="1"/>
    <col min="14595" max="14595" width="11.42578125" style="59" customWidth="1"/>
    <col min="14596" max="14596" width="39.42578125" style="59" customWidth="1"/>
    <col min="14597" max="14598" width="21" style="59" customWidth="1"/>
    <col min="14599" max="14599" width="4.140625" style="59" customWidth="1"/>
    <col min="14600" max="14600" width="11.42578125" style="59" customWidth="1"/>
    <col min="14601" max="14601" width="53.42578125" style="59" customWidth="1"/>
    <col min="14602" max="14603" width="21" style="59" customWidth="1"/>
    <col min="14604" max="14604" width="2.140625" style="59" customWidth="1"/>
    <col min="14605" max="14605" width="3" style="59" customWidth="1"/>
    <col min="14606" max="14848" width="11.42578125" style="59" hidden="1"/>
    <col min="14849" max="14849" width="1.7109375" style="59" customWidth="1"/>
    <col min="14850" max="14850" width="2.7109375" style="59" customWidth="1"/>
    <col min="14851" max="14851" width="11.42578125" style="59" customWidth="1"/>
    <col min="14852" max="14852" width="39.42578125" style="59" customWidth="1"/>
    <col min="14853" max="14854" width="21" style="59" customWidth="1"/>
    <col min="14855" max="14855" width="4.140625" style="59" customWidth="1"/>
    <col min="14856" max="14856" width="11.42578125" style="59" customWidth="1"/>
    <col min="14857" max="14857" width="53.42578125" style="59" customWidth="1"/>
    <col min="14858" max="14859" width="21" style="59" customWidth="1"/>
    <col min="14860" max="14860" width="2.140625" style="59" customWidth="1"/>
    <col min="14861" max="14861" width="3" style="59" customWidth="1"/>
    <col min="14862" max="15104" width="11.42578125" style="59" hidden="1"/>
    <col min="15105" max="15105" width="1.7109375" style="59" customWidth="1"/>
    <col min="15106" max="15106" width="2.7109375" style="59" customWidth="1"/>
    <col min="15107" max="15107" width="11.42578125" style="59" customWidth="1"/>
    <col min="15108" max="15108" width="39.42578125" style="59" customWidth="1"/>
    <col min="15109" max="15110" width="21" style="59" customWidth="1"/>
    <col min="15111" max="15111" width="4.140625" style="59" customWidth="1"/>
    <col min="15112" max="15112" width="11.42578125" style="59" customWidth="1"/>
    <col min="15113" max="15113" width="53.42578125" style="59" customWidth="1"/>
    <col min="15114" max="15115" width="21" style="59" customWidth="1"/>
    <col min="15116" max="15116" width="2.140625" style="59" customWidth="1"/>
    <col min="15117" max="15117" width="3" style="59" customWidth="1"/>
    <col min="15118" max="15360" width="11.42578125" style="59" hidden="1"/>
    <col min="15361" max="15361" width="1.7109375" style="59" customWidth="1"/>
    <col min="15362" max="15362" width="2.7109375" style="59" customWidth="1"/>
    <col min="15363" max="15363" width="11.42578125" style="59" customWidth="1"/>
    <col min="15364" max="15364" width="39.42578125" style="59" customWidth="1"/>
    <col min="15365" max="15366" width="21" style="59" customWidth="1"/>
    <col min="15367" max="15367" width="4.140625" style="59" customWidth="1"/>
    <col min="15368" max="15368" width="11.42578125" style="59" customWidth="1"/>
    <col min="15369" max="15369" width="53.42578125" style="59" customWidth="1"/>
    <col min="15370" max="15371" width="21" style="59" customWidth="1"/>
    <col min="15372" max="15372" width="2.140625" style="59" customWidth="1"/>
    <col min="15373" max="15373" width="3" style="59" customWidth="1"/>
    <col min="15374" max="15616" width="11.42578125" style="59" hidden="1"/>
    <col min="15617" max="15617" width="1.7109375" style="59" customWidth="1"/>
    <col min="15618" max="15618" width="2.7109375" style="59" customWidth="1"/>
    <col min="15619" max="15619" width="11.42578125" style="59" customWidth="1"/>
    <col min="15620" max="15620" width="39.42578125" style="59" customWidth="1"/>
    <col min="15621" max="15622" width="21" style="59" customWidth="1"/>
    <col min="15623" max="15623" width="4.140625" style="59" customWidth="1"/>
    <col min="15624" max="15624" width="11.42578125" style="59" customWidth="1"/>
    <col min="15625" max="15625" width="53.42578125" style="59" customWidth="1"/>
    <col min="15626" max="15627" width="21" style="59" customWidth="1"/>
    <col min="15628" max="15628" width="2.140625" style="59" customWidth="1"/>
    <col min="15629" max="15629" width="3" style="59" customWidth="1"/>
    <col min="15630" max="15872" width="11.42578125" style="59" hidden="1"/>
    <col min="15873" max="15873" width="1.7109375" style="59" customWidth="1"/>
    <col min="15874" max="15874" width="2.7109375" style="59" customWidth="1"/>
    <col min="15875" max="15875" width="11.42578125" style="59" customWidth="1"/>
    <col min="15876" max="15876" width="39.42578125" style="59" customWidth="1"/>
    <col min="15877" max="15878" width="21" style="59" customWidth="1"/>
    <col min="15879" max="15879" width="4.140625" style="59" customWidth="1"/>
    <col min="15880" max="15880" width="11.42578125" style="59" customWidth="1"/>
    <col min="15881" max="15881" width="53.42578125" style="59" customWidth="1"/>
    <col min="15882" max="15883" width="21" style="59" customWidth="1"/>
    <col min="15884" max="15884" width="2.140625" style="59" customWidth="1"/>
    <col min="15885" max="15885" width="3" style="59" customWidth="1"/>
    <col min="15886" max="16128" width="11.42578125" style="59" hidden="1"/>
    <col min="16129" max="16129" width="1.7109375" style="59" customWidth="1"/>
    <col min="16130" max="16130" width="2.7109375" style="59" customWidth="1"/>
    <col min="16131" max="16131" width="11.42578125" style="59" customWidth="1"/>
    <col min="16132" max="16132" width="39.42578125" style="59" customWidth="1"/>
    <col min="16133" max="16134" width="21" style="59" customWidth="1"/>
    <col min="16135" max="16135" width="4.140625" style="59" customWidth="1"/>
    <col min="16136" max="16136" width="11.42578125" style="59" customWidth="1"/>
    <col min="16137" max="16137" width="53.42578125" style="59" customWidth="1"/>
    <col min="16138" max="16139" width="21" style="59" customWidth="1"/>
    <col min="16140" max="16140" width="2.140625" style="59" customWidth="1"/>
    <col min="16141" max="16141" width="3" style="59" customWidth="1"/>
    <col min="16142" max="16384" width="11.42578125" style="59" hidden="1"/>
  </cols>
  <sheetData>
    <row r="1" spans="2:259" ht="12" customHeight="1"/>
    <row r="2" spans="2:259" ht="15.75">
      <c r="B2" s="407" t="s">
        <v>145</v>
      </c>
      <c r="C2" s="407"/>
      <c r="D2" s="407"/>
      <c r="E2" s="407"/>
      <c r="F2" s="407"/>
      <c r="G2" s="407"/>
      <c r="H2" s="407"/>
      <c r="I2" s="407"/>
      <c r="J2" s="407"/>
      <c r="K2" s="407"/>
      <c r="L2" s="407"/>
      <c r="M2" s="28"/>
    </row>
    <row r="3" spans="2:259" ht="12.75">
      <c r="B3" s="159"/>
      <c r="C3" s="60"/>
      <c r="D3" s="396" t="s">
        <v>162</v>
      </c>
      <c r="E3" s="396"/>
      <c r="F3" s="396"/>
      <c r="G3" s="396"/>
      <c r="H3" s="396"/>
      <c r="I3" s="396"/>
      <c r="J3" s="396"/>
      <c r="K3" s="193"/>
      <c r="L3" s="60"/>
      <c r="M3" s="28"/>
    </row>
    <row r="4" spans="2:259" ht="12.75">
      <c r="B4" s="159"/>
      <c r="C4" s="60"/>
      <c r="D4" s="396" t="s">
        <v>31</v>
      </c>
      <c r="E4" s="396"/>
      <c r="F4" s="396"/>
      <c r="G4" s="396"/>
      <c r="H4" s="396"/>
      <c r="I4" s="396"/>
      <c r="J4" s="396"/>
      <c r="K4" s="193"/>
      <c r="L4" s="60"/>
      <c r="M4" s="28"/>
    </row>
    <row r="5" spans="2:259" ht="12.75">
      <c r="B5" s="159"/>
      <c r="C5" s="60"/>
      <c r="D5" s="397" t="s">
        <v>158</v>
      </c>
      <c r="E5" s="398"/>
      <c r="F5" s="398"/>
      <c r="G5" s="398"/>
      <c r="H5" s="398"/>
      <c r="I5" s="398"/>
      <c r="J5" s="398"/>
      <c r="K5" s="193"/>
      <c r="L5" s="60"/>
      <c r="M5" s="28"/>
    </row>
    <row r="6" spans="2:259" ht="12.75">
      <c r="B6" s="159"/>
      <c r="C6" s="5"/>
      <c r="D6" s="399" t="s">
        <v>32</v>
      </c>
      <c r="E6" s="399"/>
      <c r="F6" s="399"/>
      <c r="G6" s="399"/>
      <c r="H6" s="399"/>
      <c r="I6" s="399"/>
      <c r="J6" s="399"/>
      <c r="K6" s="194"/>
      <c r="L6" s="5"/>
      <c r="M6" s="28"/>
    </row>
    <row r="7" spans="2:259" ht="11.25" customHeight="1">
      <c r="B7" s="171"/>
      <c r="C7" s="61"/>
      <c r="D7" s="400"/>
      <c r="E7" s="400"/>
      <c r="F7" s="400"/>
      <c r="G7" s="400"/>
      <c r="H7" s="400"/>
      <c r="I7" s="400"/>
      <c r="J7" s="400"/>
      <c r="K7" s="193"/>
      <c r="L7" s="28"/>
      <c r="M7" s="28"/>
    </row>
    <row r="8" spans="2:259">
      <c r="B8" s="390"/>
      <c r="C8" s="392" t="s">
        <v>33</v>
      </c>
      <c r="D8" s="392"/>
      <c r="E8" s="62" t="s">
        <v>34</v>
      </c>
      <c r="F8" s="62"/>
      <c r="G8" s="394"/>
      <c r="H8" s="392" t="s">
        <v>33</v>
      </c>
      <c r="I8" s="392"/>
      <c r="J8" s="195" t="s">
        <v>34</v>
      </c>
      <c r="K8" s="195"/>
      <c r="L8" s="63"/>
      <c r="M8" s="28"/>
    </row>
    <row r="9" spans="2:259" ht="20.25" customHeight="1">
      <c r="B9" s="391"/>
      <c r="C9" s="393"/>
      <c r="D9" s="393"/>
      <c r="E9" s="64">
        <v>2022</v>
      </c>
      <c r="F9" s="64">
        <v>2021</v>
      </c>
      <c r="G9" s="395"/>
      <c r="H9" s="393"/>
      <c r="I9" s="393"/>
      <c r="J9" s="196">
        <v>2022</v>
      </c>
      <c r="K9" s="196">
        <v>2021</v>
      </c>
      <c r="L9" s="65"/>
      <c r="M9" s="28"/>
    </row>
    <row r="10" spans="2:259">
      <c r="B10" s="172"/>
      <c r="C10" s="5"/>
      <c r="D10" s="5"/>
      <c r="E10" s="5"/>
      <c r="F10" s="5"/>
      <c r="G10" s="66"/>
      <c r="H10" s="5"/>
      <c r="I10" s="5"/>
      <c r="J10" s="194"/>
      <c r="K10" s="194"/>
      <c r="L10" s="67"/>
      <c r="M10" s="28"/>
    </row>
    <row r="11" spans="2:259">
      <c r="B11" s="160"/>
      <c r="C11" s="402" t="s">
        <v>35</v>
      </c>
      <c r="D11" s="402"/>
      <c r="E11" s="186"/>
      <c r="F11" s="187"/>
      <c r="G11" s="68"/>
      <c r="H11" s="402" t="s">
        <v>36</v>
      </c>
      <c r="I11" s="402"/>
      <c r="J11" s="193"/>
      <c r="K11" s="193"/>
      <c r="L11" s="67"/>
      <c r="M11" s="28"/>
    </row>
    <row r="12" spans="2:259">
      <c r="B12" s="160"/>
      <c r="C12" s="69"/>
      <c r="D12" s="60"/>
      <c r="E12" s="187"/>
      <c r="F12" s="187"/>
      <c r="G12" s="68"/>
      <c r="H12" s="69"/>
      <c r="I12" s="60"/>
      <c r="J12" s="193"/>
      <c r="K12" s="193"/>
      <c r="L12" s="67"/>
      <c r="M12" s="28"/>
    </row>
    <row r="13" spans="2:259" ht="12" customHeight="1">
      <c r="B13" s="160"/>
      <c r="C13" s="403" t="s">
        <v>37</v>
      </c>
      <c r="D13" s="403"/>
      <c r="E13" s="187"/>
      <c r="F13" s="187"/>
      <c r="G13" s="68"/>
      <c r="H13" s="403" t="s">
        <v>38</v>
      </c>
      <c r="I13" s="403"/>
      <c r="J13" s="188"/>
      <c r="K13" s="188"/>
      <c r="L13" s="67"/>
      <c r="M13" s="28"/>
    </row>
    <row r="14" spans="2:259">
      <c r="B14" s="160"/>
      <c r="C14" s="70"/>
      <c r="D14" s="71"/>
      <c r="E14" s="188"/>
      <c r="F14" s="188"/>
      <c r="G14" s="68"/>
      <c r="H14" s="70"/>
      <c r="I14" s="71"/>
      <c r="J14" s="188"/>
      <c r="K14" s="188"/>
      <c r="L14" s="67"/>
      <c r="M14" s="28"/>
    </row>
    <row r="15" spans="2:259" ht="12" customHeight="1">
      <c r="B15" s="173"/>
      <c r="C15" s="401" t="s">
        <v>39</v>
      </c>
      <c r="D15" s="401"/>
      <c r="E15" s="189">
        <v>7373546</v>
      </c>
      <c r="F15" s="189">
        <v>97931684</v>
      </c>
      <c r="G15" s="156"/>
      <c r="H15" s="401" t="s">
        <v>40</v>
      </c>
      <c r="I15" s="401"/>
      <c r="J15" s="189">
        <v>153224043</v>
      </c>
      <c r="K15" s="189">
        <v>204995392</v>
      </c>
      <c r="L15" s="67"/>
      <c r="M15" s="28"/>
      <c r="IY15" s="79"/>
    </row>
    <row r="16" spans="2:259" ht="12" customHeight="1">
      <c r="B16" s="173"/>
      <c r="C16" s="401" t="s">
        <v>41</v>
      </c>
      <c r="D16" s="401"/>
      <c r="E16" s="189">
        <v>21226</v>
      </c>
      <c r="F16" s="189">
        <v>48661</v>
      </c>
      <c r="G16" s="156"/>
      <c r="H16" s="401" t="s">
        <v>42</v>
      </c>
      <c r="I16" s="401"/>
      <c r="J16" s="189">
        <v>0</v>
      </c>
      <c r="K16" s="189">
        <v>0</v>
      </c>
      <c r="L16" s="67"/>
      <c r="M16" s="28"/>
      <c r="IY16" s="79"/>
    </row>
    <row r="17" spans="2:259">
      <c r="B17" s="173"/>
      <c r="C17" s="401" t="s">
        <v>43</v>
      </c>
      <c r="D17" s="401"/>
      <c r="E17" s="189">
        <v>12736200</v>
      </c>
      <c r="F17" s="189">
        <v>51586233</v>
      </c>
      <c r="G17" s="156"/>
      <c r="H17" s="401" t="s">
        <v>44</v>
      </c>
      <c r="I17" s="401"/>
      <c r="J17" s="189">
        <v>0</v>
      </c>
      <c r="K17" s="189">
        <v>0</v>
      </c>
      <c r="L17" s="67"/>
      <c r="M17" s="28"/>
      <c r="IY17" s="79"/>
    </row>
    <row r="18" spans="2:259" ht="12" customHeight="1">
      <c r="B18" s="173"/>
      <c r="C18" s="401" t="s">
        <v>45</v>
      </c>
      <c r="D18" s="401"/>
      <c r="E18" s="189">
        <v>0</v>
      </c>
      <c r="F18" s="189">
        <v>0</v>
      </c>
      <c r="G18" s="156"/>
      <c r="H18" s="401" t="s">
        <v>46</v>
      </c>
      <c r="I18" s="401"/>
      <c r="J18" s="189">
        <v>0</v>
      </c>
      <c r="K18" s="189">
        <v>0</v>
      </c>
      <c r="L18" s="67"/>
      <c r="M18" s="28"/>
      <c r="IY18" s="79"/>
    </row>
    <row r="19" spans="2:259" ht="12" customHeight="1">
      <c r="B19" s="173"/>
      <c r="C19" s="401" t="s">
        <v>47</v>
      </c>
      <c r="D19" s="401"/>
      <c r="E19" s="189">
        <v>97967246</v>
      </c>
      <c r="F19" s="189">
        <v>28282496</v>
      </c>
      <c r="G19" s="156"/>
      <c r="H19" s="401" t="s">
        <v>48</v>
      </c>
      <c r="I19" s="401"/>
      <c r="J19" s="189">
        <v>0</v>
      </c>
      <c r="K19" s="189">
        <v>0</v>
      </c>
      <c r="L19" s="67"/>
      <c r="M19" s="28"/>
      <c r="IY19" s="79"/>
    </row>
    <row r="20" spans="2:259" ht="25.5" customHeight="1">
      <c r="B20" s="173"/>
      <c r="C20" s="401" t="s">
        <v>49</v>
      </c>
      <c r="D20" s="401"/>
      <c r="E20" s="189">
        <v>0</v>
      </c>
      <c r="F20" s="189">
        <v>0</v>
      </c>
      <c r="G20" s="156"/>
      <c r="H20" s="401" t="s">
        <v>50</v>
      </c>
      <c r="I20" s="401"/>
      <c r="J20" s="189">
        <v>1218</v>
      </c>
      <c r="K20" s="189">
        <v>1218</v>
      </c>
      <c r="L20" s="67"/>
      <c r="M20" s="28"/>
      <c r="IY20" s="79"/>
    </row>
    <row r="21" spans="2:259" ht="12" customHeight="1">
      <c r="B21" s="173"/>
      <c r="C21" s="401" t="s">
        <v>51</v>
      </c>
      <c r="D21" s="401"/>
      <c r="E21" s="189">
        <v>0</v>
      </c>
      <c r="F21" s="189">
        <v>0</v>
      </c>
      <c r="G21" s="156"/>
      <c r="H21" s="401" t="s">
        <v>52</v>
      </c>
      <c r="I21" s="401"/>
      <c r="J21" s="189">
        <v>0</v>
      </c>
      <c r="K21" s="189">
        <v>0</v>
      </c>
      <c r="L21" s="67"/>
      <c r="M21" s="28"/>
      <c r="IY21" s="79"/>
    </row>
    <row r="22" spans="2:259" ht="12" customHeight="1">
      <c r="B22" s="160"/>
      <c r="C22" s="72"/>
      <c r="D22" s="73"/>
      <c r="E22" s="190"/>
      <c r="F22" s="190"/>
      <c r="G22" s="156"/>
      <c r="H22" s="401" t="s">
        <v>53</v>
      </c>
      <c r="I22" s="401"/>
      <c r="J22" s="189">
        <v>0</v>
      </c>
      <c r="K22" s="189">
        <v>0</v>
      </c>
      <c r="L22" s="67"/>
      <c r="M22" s="28"/>
      <c r="IY22" s="79"/>
    </row>
    <row r="23" spans="2:259" ht="12" customHeight="1">
      <c r="B23" s="174"/>
      <c r="C23" s="403" t="s">
        <v>54</v>
      </c>
      <c r="D23" s="403"/>
      <c r="E23" s="191">
        <f>SUM(E15:E22)</f>
        <v>118098218</v>
      </c>
      <c r="F23" s="191">
        <f>SUM(F15:F22)</f>
        <v>177849074</v>
      </c>
      <c r="G23" s="75"/>
      <c r="H23" s="69"/>
      <c r="I23" s="60"/>
      <c r="J23" s="197"/>
      <c r="K23" s="197"/>
      <c r="L23" s="67"/>
      <c r="M23" s="28"/>
      <c r="IY23" s="79"/>
    </row>
    <row r="24" spans="2:259" ht="12" customHeight="1">
      <c r="B24" s="174"/>
      <c r="C24" s="69"/>
      <c r="D24" s="76"/>
      <c r="E24" s="192"/>
      <c r="F24" s="192"/>
      <c r="G24" s="75"/>
      <c r="H24" s="403" t="s">
        <v>55</v>
      </c>
      <c r="I24" s="403"/>
      <c r="J24" s="191">
        <f>SUM(J15:J23)</f>
        <v>153225261</v>
      </c>
      <c r="K24" s="191">
        <f>SUM(K15:K23)</f>
        <v>204996610</v>
      </c>
      <c r="L24" s="67"/>
      <c r="M24" s="28"/>
      <c r="IY24" s="79"/>
    </row>
    <row r="25" spans="2:259">
      <c r="B25" s="160"/>
      <c r="C25" s="72"/>
      <c r="D25" s="72"/>
      <c r="E25" s="190"/>
      <c r="F25" s="190"/>
      <c r="G25" s="68"/>
      <c r="H25" s="77"/>
      <c r="I25" s="73"/>
      <c r="J25" s="190"/>
      <c r="K25" s="190"/>
      <c r="L25" s="67"/>
      <c r="M25" s="28"/>
      <c r="IY25" s="79"/>
    </row>
    <row r="26" spans="2:259" ht="12" customHeight="1">
      <c r="B26" s="160"/>
      <c r="C26" s="403" t="s">
        <v>56</v>
      </c>
      <c r="D26" s="403"/>
      <c r="E26" s="188"/>
      <c r="F26" s="188"/>
      <c r="G26" s="68"/>
      <c r="H26" s="403" t="s">
        <v>57</v>
      </c>
      <c r="I26" s="403"/>
      <c r="J26" s="188"/>
      <c r="K26" s="188"/>
      <c r="L26" s="67"/>
      <c r="M26" s="28"/>
      <c r="IY26" s="79"/>
    </row>
    <row r="27" spans="2:259">
      <c r="B27" s="160"/>
      <c r="C27" s="72"/>
      <c r="D27" s="72"/>
      <c r="E27" s="190"/>
      <c r="F27" s="190"/>
      <c r="G27" s="68"/>
      <c r="H27" s="72"/>
      <c r="I27" s="73"/>
      <c r="J27" s="190"/>
      <c r="K27" s="190"/>
      <c r="L27" s="67"/>
      <c r="M27" s="28"/>
      <c r="IY27" s="79"/>
    </row>
    <row r="28" spans="2:259" ht="12" customHeight="1">
      <c r="B28" s="173"/>
      <c r="C28" s="401" t="s">
        <v>58</v>
      </c>
      <c r="D28" s="401"/>
      <c r="E28" s="189">
        <v>0</v>
      </c>
      <c r="F28" s="189">
        <v>0</v>
      </c>
      <c r="G28" s="156"/>
      <c r="H28" s="401" t="s">
        <v>59</v>
      </c>
      <c r="I28" s="401"/>
      <c r="J28" s="189">
        <v>0</v>
      </c>
      <c r="K28" s="189">
        <v>0</v>
      </c>
      <c r="L28" s="67"/>
      <c r="M28" s="28"/>
      <c r="IY28" s="79"/>
    </row>
    <row r="29" spans="2:259" ht="12" customHeight="1">
      <c r="B29" s="173"/>
      <c r="C29" s="401" t="s">
        <v>60</v>
      </c>
      <c r="D29" s="401"/>
      <c r="E29" s="189">
        <v>41108</v>
      </c>
      <c r="F29" s="189">
        <v>41108</v>
      </c>
      <c r="G29" s="156"/>
      <c r="H29" s="401" t="s">
        <v>61</v>
      </c>
      <c r="I29" s="401"/>
      <c r="J29" s="189">
        <v>0</v>
      </c>
      <c r="K29" s="189">
        <v>0</v>
      </c>
      <c r="L29" s="67"/>
      <c r="M29" s="28"/>
      <c r="IY29" s="79"/>
    </row>
    <row r="30" spans="2:259" ht="24" customHeight="1">
      <c r="B30" s="173"/>
      <c r="C30" s="401" t="s">
        <v>62</v>
      </c>
      <c r="D30" s="401"/>
      <c r="E30" s="189">
        <v>260858497</v>
      </c>
      <c r="F30" s="189">
        <v>221953773</v>
      </c>
      <c r="G30" s="156"/>
      <c r="H30" s="401" t="s">
        <v>63</v>
      </c>
      <c r="I30" s="401"/>
      <c r="J30" s="189">
        <v>0</v>
      </c>
      <c r="K30" s="189">
        <v>0</v>
      </c>
      <c r="L30" s="67"/>
      <c r="M30" s="28"/>
      <c r="IY30" s="79"/>
    </row>
    <row r="31" spans="2:259" ht="12" customHeight="1">
      <c r="B31" s="173"/>
      <c r="C31" s="401" t="s">
        <v>64</v>
      </c>
      <c r="D31" s="401"/>
      <c r="E31" s="189">
        <v>191004581</v>
      </c>
      <c r="F31" s="189">
        <v>95343955</v>
      </c>
      <c r="G31" s="156"/>
      <c r="H31" s="401" t="s">
        <v>65</v>
      </c>
      <c r="I31" s="401"/>
      <c r="J31" s="198">
        <v>0</v>
      </c>
      <c r="K31" s="198">
        <v>0</v>
      </c>
      <c r="L31" s="67"/>
      <c r="M31" s="28"/>
      <c r="IY31" s="79"/>
    </row>
    <row r="32" spans="2:259" ht="24.75" customHeight="1">
      <c r="B32" s="173"/>
      <c r="C32" s="401" t="s">
        <v>0</v>
      </c>
      <c r="D32" s="401"/>
      <c r="E32" s="189">
        <v>705136</v>
      </c>
      <c r="F32" s="189">
        <v>694235</v>
      </c>
      <c r="G32" s="156"/>
      <c r="H32" s="401" t="s">
        <v>66</v>
      </c>
      <c r="I32" s="401"/>
      <c r="J32" s="189">
        <v>0</v>
      </c>
      <c r="K32" s="189">
        <v>0</v>
      </c>
      <c r="L32" s="67"/>
      <c r="M32" s="28"/>
      <c r="IY32" s="79"/>
    </row>
    <row r="33" spans="2:260" ht="12" customHeight="1">
      <c r="B33" s="173"/>
      <c r="C33" s="401" t="s">
        <v>67</v>
      </c>
      <c r="D33" s="401"/>
      <c r="E33" s="189">
        <v>-86664972</v>
      </c>
      <c r="F33" s="189">
        <v>-79417870</v>
      </c>
      <c r="G33" s="156"/>
      <c r="H33" s="401" t="s">
        <v>68</v>
      </c>
      <c r="I33" s="401"/>
      <c r="J33" s="189">
        <v>0</v>
      </c>
      <c r="K33" s="189">
        <v>0</v>
      </c>
      <c r="L33" s="67"/>
      <c r="M33" s="28"/>
      <c r="IY33" s="79"/>
      <c r="IZ33" s="78"/>
    </row>
    <row r="34" spans="2:260" ht="12" customHeight="1">
      <c r="B34" s="173"/>
      <c r="C34" s="401" t="s">
        <v>69</v>
      </c>
      <c r="D34" s="401"/>
      <c r="E34" s="189">
        <v>642548</v>
      </c>
      <c r="F34" s="189">
        <v>642548</v>
      </c>
      <c r="G34" s="68"/>
      <c r="H34" s="72"/>
      <c r="I34" s="73"/>
      <c r="J34" s="190"/>
      <c r="K34" s="190"/>
      <c r="L34" s="67"/>
      <c r="M34" s="28"/>
      <c r="IY34" s="79"/>
    </row>
    <row r="35" spans="2:260" ht="12" customHeight="1">
      <c r="B35" s="173"/>
      <c r="C35" s="401" t="s">
        <v>70</v>
      </c>
      <c r="D35" s="401"/>
      <c r="E35" s="189">
        <v>0</v>
      </c>
      <c r="F35" s="189">
        <v>0</v>
      </c>
      <c r="G35" s="68"/>
      <c r="H35" s="403" t="s">
        <v>71</v>
      </c>
      <c r="I35" s="403"/>
      <c r="J35" s="191">
        <f>SUM(J28:J34)</f>
        <v>0</v>
      </c>
      <c r="K35" s="191">
        <f>SUM(K28:K34)</f>
        <v>0</v>
      </c>
      <c r="L35" s="67"/>
      <c r="M35" s="28"/>
      <c r="IY35" s="79"/>
    </row>
    <row r="36" spans="2:260" ht="12" customHeight="1">
      <c r="B36" s="173"/>
      <c r="C36" s="401" t="s">
        <v>72</v>
      </c>
      <c r="D36" s="401"/>
      <c r="E36" s="189">
        <v>0</v>
      </c>
      <c r="F36" s="189">
        <v>0</v>
      </c>
      <c r="G36" s="68"/>
      <c r="H36" s="69"/>
      <c r="I36" s="76"/>
      <c r="J36" s="192"/>
      <c r="K36" s="192"/>
      <c r="L36" s="67"/>
      <c r="M36" s="28"/>
      <c r="IY36" s="79"/>
    </row>
    <row r="37" spans="2:260" ht="12" customHeight="1">
      <c r="B37" s="160"/>
      <c r="C37" s="72"/>
      <c r="D37" s="73"/>
      <c r="E37" s="186"/>
      <c r="F37" s="186"/>
      <c r="G37" s="68"/>
      <c r="H37" s="403" t="s">
        <v>73</v>
      </c>
      <c r="I37" s="403"/>
      <c r="J37" s="191">
        <f>J24+J35</f>
        <v>153225261</v>
      </c>
      <c r="K37" s="191">
        <f>K24+K35</f>
        <v>204996610</v>
      </c>
      <c r="L37" s="67"/>
      <c r="M37" s="28"/>
      <c r="IY37" s="79"/>
      <c r="IZ37" s="79"/>
    </row>
    <row r="38" spans="2:260" ht="12" customHeight="1">
      <c r="B38" s="174"/>
      <c r="C38" s="403" t="s">
        <v>74</v>
      </c>
      <c r="D38" s="403"/>
      <c r="E38" s="191">
        <f>SUM(E28:E37)</f>
        <v>366586898</v>
      </c>
      <c r="F38" s="191">
        <f>SUM(F28:F37)</f>
        <v>239257749</v>
      </c>
      <c r="G38" s="75"/>
      <c r="H38" s="69"/>
      <c r="I38" s="80"/>
      <c r="J38" s="192"/>
      <c r="K38" s="192"/>
      <c r="L38" s="67"/>
      <c r="M38" s="28"/>
      <c r="IY38" s="79"/>
      <c r="IZ38" s="79"/>
    </row>
    <row r="39" spans="2:260" ht="12" customHeight="1">
      <c r="B39" s="160"/>
      <c r="C39" s="72"/>
      <c r="D39" s="69"/>
      <c r="E39" s="190"/>
      <c r="F39" s="190"/>
      <c r="G39" s="68"/>
      <c r="H39" s="402" t="s">
        <v>75</v>
      </c>
      <c r="I39" s="402"/>
      <c r="J39" s="190"/>
      <c r="K39" s="190"/>
      <c r="L39" s="67"/>
      <c r="M39" s="28"/>
    </row>
    <row r="40" spans="2:260" ht="12" customHeight="1">
      <c r="B40" s="160"/>
      <c r="C40" s="403" t="s">
        <v>76</v>
      </c>
      <c r="D40" s="403"/>
      <c r="E40" s="193">
        <f>E23+E38</f>
        <v>484685116</v>
      </c>
      <c r="F40" s="193">
        <f>F23+F38</f>
        <v>417106823</v>
      </c>
      <c r="G40" s="68"/>
      <c r="H40" s="69"/>
      <c r="I40" s="80"/>
      <c r="J40" s="190"/>
      <c r="K40" s="190"/>
      <c r="L40" s="67"/>
      <c r="M40" s="28"/>
      <c r="IY40" s="79"/>
    </row>
    <row r="41" spans="2:260" ht="12" customHeight="1">
      <c r="B41" s="160"/>
      <c r="C41" s="72"/>
      <c r="D41" s="72"/>
      <c r="E41" s="74"/>
      <c r="F41" s="74"/>
      <c r="G41" s="68"/>
      <c r="H41" s="403" t="s">
        <v>77</v>
      </c>
      <c r="I41" s="403"/>
      <c r="J41" s="191">
        <f>SUM(J43:J45)</f>
        <v>0</v>
      </c>
      <c r="K41" s="191">
        <f>SUM(K43:K45)</f>
        <v>0</v>
      </c>
      <c r="L41" s="67"/>
      <c r="M41" s="28"/>
      <c r="IZ41" s="81"/>
    </row>
    <row r="42" spans="2:260">
      <c r="B42" s="160"/>
      <c r="C42" s="72"/>
      <c r="D42" s="72"/>
      <c r="E42" s="74"/>
      <c r="F42" s="74"/>
      <c r="G42" s="68"/>
      <c r="H42" s="72"/>
      <c r="I42" s="14"/>
      <c r="J42" s="190"/>
      <c r="K42" s="190"/>
      <c r="L42" s="67"/>
      <c r="M42" s="28"/>
    </row>
    <row r="43" spans="2:260">
      <c r="B43" s="160"/>
      <c r="C43" s="72"/>
      <c r="D43" s="72"/>
      <c r="E43" s="74"/>
      <c r="F43" s="74"/>
      <c r="G43" s="156"/>
      <c r="H43" s="401" t="s">
        <v>1</v>
      </c>
      <c r="I43" s="401"/>
      <c r="J43" s="189">
        <v>0</v>
      </c>
      <c r="K43" s="189">
        <v>0</v>
      </c>
      <c r="L43" s="67"/>
      <c r="M43" s="28"/>
      <c r="IZ43" s="81"/>
    </row>
    <row r="44" spans="2:260" ht="12" customHeight="1">
      <c r="B44" s="160"/>
      <c r="C44" s="72"/>
      <c r="D44" s="9"/>
      <c r="E44" s="9"/>
      <c r="F44" s="74"/>
      <c r="G44" s="156"/>
      <c r="H44" s="401" t="s">
        <v>78</v>
      </c>
      <c r="I44" s="401"/>
      <c r="J44" s="189">
        <v>0</v>
      </c>
      <c r="K44" s="189">
        <v>0</v>
      </c>
      <c r="L44" s="67"/>
      <c r="M44" s="28"/>
    </row>
    <row r="45" spans="2:260" ht="12" customHeight="1">
      <c r="B45" s="160"/>
      <c r="C45" s="72"/>
      <c r="D45" s="9"/>
      <c r="E45" s="9"/>
      <c r="F45" s="74"/>
      <c r="G45" s="156"/>
      <c r="H45" s="401" t="s">
        <v>79</v>
      </c>
      <c r="I45" s="401"/>
      <c r="J45" s="189">
        <v>0</v>
      </c>
      <c r="K45" s="189">
        <v>0</v>
      </c>
      <c r="L45" s="67"/>
      <c r="M45" s="28"/>
      <c r="IZ45" s="81"/>
    </row>
    <row r="46" spans="2:260">
      <c r="B46" s="160"/>
      <c r="C46" s="72"/>
      <c r="D46" s="9"/>
      <c r="E46" s="9"/>
      <c r="F46" s="74"/>
      <c r="G46" s="68"/>
      <c r="H46" s="72"/>
      <c r="I46" s="14"/>
      <c r="J46" s="190"/>
      <c r="K46" s="190"/>
      <c r="L46" s="67"/>
      <c r="M46" s="28"/>
      <c r="IZ46" s="79"/>
    </row>
    <row r="47" spans="2:260" ht="12" customHeight="1">
      <c r="B47" s="160"/>
      <c r="C47" s="72"/>
      <c r="D47" s="9"/>
      <c r="E47" s="9"/>
      <c r="F47" s="74"/>
      <c r="G47" s="68"/>
      <c r="H47" s="403" t="s">
        <v>80</v>
      </c>
      <c r="I47" s="403"/>
      <c r="J47" s="191">
        <f>SUM(J49:J53)</f>
        <v>331459855</v>
      </c>
      <c r="K47" s="191">
        <f>SUM(K49:K53)</f>
        <v>212110213</v>
      </c>
      <c r="L47" s="67"/>
      <c r="M47" s="28"/>
      <c r="IY47" s="79"/>
      <c r="IZ47" s="81"/>
    </row>
    <row r="48" spans="2:260">
      <c r="B48" s="160"/>
      <c r="C48" s="72"/>
      <c r="D48" s="9"/>
      <c r="E48" s="9"/>
      <c r="F48" s="74"/>
      <c r="G48" s="68"/>
      <c r="H48" s="69"/>
      <c r="I48" s="14"/>
      <c r="J48" s="199"/>
      <c r="K48" s="199"/>
      <c r="L48" s="67"/>
      <c r="M48" s="28"/>
      <c r="IY48" s="79"/>
      <c r="IZ48" s="81"/>
    </row>
    <row r="49" spans="2:260" ht="12" customHeight="1">
      <c r="B49" s="160"/>
      <c r="C49" s="72"/>
      <c r="D49" s="9"/>
      <c r="E49" s="9"/>
      <c r="F49" s="74"/>
      <c r="G49" s="156"/>
      <c r="H49" s="401" t="s">
        <v>81</v>
      </c>
      <c r="I49" s="401"/>
      <c r="J49" s="189">
        <v>88461736</v>
      </c>
      <c r="K49" s="189">
        <v>13879425</v>
      </c>
      <c r="L49" s="67"/>
      <c r="M49" s="28"/>
      <c r="IY49" s="79"/>
      <c r="IZ49" s="81"/>
    </row>
    <row r="50" spans="2:260" ht="12" customHeight="1">
      <c r="B50" s="160"/>
      <c r="C50" s="72"/>
      <c r="D50" s="9"/>
      <c r="E50" s="9"/>
      <c r="F50" s="74"/>
      <c r="G50" s="156"/>
      <c r="H50" s="401" t="s">
        <v>82</v>
      </c>
      <c r="I50" s="401"/>
      <c r="J50" s="189">
        <v>242998119</v>
      </c>
      <c r="K50" s="189">
        <v>198230788</v>
      </c>
      <c r="L50" s="67"/>
      <c r="M50" s="28"/>
      <c r="IY50" s="79"/>
      <c r="IZ50" s="79"/>
    </row>
    <row r="51" spans="2:260">
      <c r="B51" s="160"/>
      <c r="C51" s="72"/>
      <c r="D51" s="9"/>
      <c r="E51" s="9"/>
      <c r="F51" s="74"/>
      <c r="G51" s="156"/>
      <c r="H51" s="401" t="s">
        <v>83</v>
      </c>
      <c r="I51" s="401"/>
      <c r="J51" s="189">
        <v>0</v>
      </c>
      <c r="K51" s="189">
        <v>0</v>
      </c>
      <c r="L51" s="67"/>
      <c r="M51" s="28"/>
      <c r="IY51" s="79"/>
      <c r="IZ51" s="79"/>
    </row>
    <row r="52" spans="2:260">
      <c r="B52" s="160"/>
      <c r="C52" s="72"/>
      <c r="D52" s="72"/>
      <c r="E52" s="74"/>
      <c r="F52" s="74"/>
      <c r="G52" s="156"/>
      <c r="H52" s="401" t="s">
        <v>84</v>
      </c>
      <c r="I52" s="401"/>
      <c r="J52" s="189">
        <v>0</v>
      </c>
      <c r="K52" s="189">
        <v>0</v>
      </c>
      <c r="L52" s="67"/>
      <c r="M52" s="28"/>
      <c r="IY52" s="81"/>
      <c r="IZ52" s="79"/>
    </row>
    <row r="53" spans="2:260">
      <c r="B53" s="160"/>
      <c r="C53" s="72"/>
      <c r="D53" s="72"/>
      <c r="E53" s="74"/>
      <c r="F53" s="74"/>
      <c r="G53" s="156"/>
      <c r="H53" s="401" t="s">
        <v>85</v>
      </c>
      <c r="I53" s="401"/>
      <c r="J53" s="189">
        <v>0</v>
      </c>
      <c r="K53" s="189">
        <v>0</v>
      </c>
      <c r="L53" s="67"/>
      <c r="M53" s="28"/>
    </row>
    <row r="54" spans="2:260">
      <c r="B54" s="160"/>
      <c r="C54" s="72"/>
      <c r="D54" s="72"/>
      <c r="E54" s="74"/>
      <c r="F54" s="74"/>
      <c r="G54" s="68"/>
      <c r="H54" s="72"/>
      <c r="I54" s="14"/>
      <c r="J54" s="190"/>
      <c r="K54" s="190"/>
      <c r="L54" s="67"/>
      <c r="M54" s="28"/>
    </row>
    <row r="55" spans="2:260" ht="23.25" customHeight="1">
      <c r="B55" s="160"/>
      <c r="C55" s="72"/>
      <c r="D55" s="72"/>
      <c r="E55" s="74"/>
      <c r="F55" s="74"/>
      <c r="G55" s="68"/>
      <c r="H55" s="403" t="s">
        <v>86</v>
      </c>
      <c r="I55" s="403"/>
      <c r="J55" s="200">
        <v>0</v>
      </c>
      <c r="K55" s="200">
        <v>0</v>
      </c>
      <c r="L55" s="67"/>
      <c r="M55" s="28"/>
    </row>
    <row r="56" spans="2:260">
      <c r="B56" s="160"/>
      <c r="C56" s="72"/>
      <c r="D56" s="72"/>
      <c r="E56" s="74"/>
      <c r="F56" s="74"/>
      <c r="G56" s="68"/>
      <c r="H56" s="72"/>
      <c r="I56" s="14"/>
      <c r="J56" s="190"/>
      <c r="K56" s="190"/>
      <c r="L56" s="67"/>
      <c r="M56" s="28"/>
      <c r="IY56" s="78"/>
      <c r="IZ56" s="78"/>
    </row>
    <row r="57" spans="2:260" ht="12" customHeight="1">
      <c r="B57" s="160"/>
      <c r="C57" s="72"/>
      <c r="D57" s="72"/>
      <c r="E57" s="74"/>
      <c r="F57" s="74"/>
      <c r="G57" s="156"/>
      <c r="H57" s="401" t="s">
        <v>87</v>
      </c>
      <c r="I57" s="401"/>
      <c r="J57" s="189">
        <v>0</v>
      </c>
      <c r="K57" s="189">
        <v>0</v>
      </c>
      <c r="L57" s="67"/>
      <c r="M57" s="28"/>
      <c r="IY57" s="78"/>
    </row>
    <row r="58" spans="2:260" ht="12" customHeight="1">
      <c r="B58" s="160"/>
      <c r="C58" s="72"/>
      <c r="D58" s="72"/>
      <c r="E58" s="74"/>
      <c r="F58" s="74"/>
      <c r="G58" s="156"/>
      <c r="H58" s="401" t="s">
        <v>88</v>
      </c>
      <c r="I58" s="401"/>
      <c r="J58" s="189">
        <v>0</v>
      </c>
      <c r="K58" s="189">
        <v>0</v>
      </c>
      <c r="L58" s="67"/>
      <c r="M58" s="28"/>
    </row>
    <row r="59" spans="2:260">
      <c r="B59" s="160"/>
      <c r="C59" s="72"/>
      <c r="D59" s="72"/>
      <c r="E59" s="74"/>
      <c r="F59" s="74"/>
      <c r="G59" s="68"/>
      <c r="H59" s="72"/>
      <c r="I59" s="82"/>
      <c r="J59" s="190"/>
      <c r="K59" s="190"/>
      <c r="L59" s="67"/>
      <c r="M59" s="28"/>
      <c r="IZ59" s="78"/>
    </row>
    <row r="60" spans="2:260" ht="12.75" customHeight="1">
      <c r="B60" s="160"/>
      <c r="C60" s="72"/>
      <c r="D60" s="72"/>
      <c r="E60" s="74"/>
      <c r="F60" s="74"/>
      <c r="G60" s="68"/>
      <c r="H60" s="403" t="s">
        <v>89</v>
      </c>
      <c r="I60" s="403"/>
      <c r="J60" s="191">
        <f>J41+J47+J55</f>
        <v>331459855</v>
      </c>
      <c r="K60" s="191">
        <f>K41+K47+K55</f>
        <v>212110213</v>
      </c>
      <c r="L60" s="67"/>
      <c r="M60" s="28"/>
    </row>
    <row r="61" spans="2:260">
      <c r="B61" s="160"/>
      <c r="C61" s="72"/>
      <c r="D61" s="72"/>
      <c r="E61" s="74"/>
      <c r="F61" s="74"/>
      <c r="G61" s="68"/>
      <c r="H61" s="72"/>
      <c r="I61" s="14"/>
      <c r="J61" s="190"/>
      <c r="K61" s="190"/>
      <c r="L61" s="67"/>
      <c r="M61" s="28"/>
      <c r="IY61" s="79"/>
    </row>
    <row r="62" spans="2:260" ht="27.75" customHeight="1">
      <c r="B62" s="160"/>
      <c r="C62" s="72"/>
      <c r="D62" s="72"/>
      <c r="E62" s="74"/>
      <c r="F62" s="74"/>
      <c r="G62" s="68"/>
      <c r="H62" s="403" t="s">
        <v>90</v>
      </c>
      <c r="I62" s="403"/>
      <c r="J62" s="193">
        <f>J60+J37</f>
        <v>484685116</v>
      </c>
      <c r="K62" s="193">
        <f>K60+K37</f>
        <v>417106823</v>
      </c>
      <c r="L62" s="67"/>
      <c r="M62" s="28"/>
      <c r="IY62" s="79"/>
      <c r="IZ62" s="79"/>
    </row>
    <row r="63" spans="2:260">
      <c r="B63" s="175"/>
      <c r="C63" s="83"/>
      <c r="D63" s="83"/>
      <c r="E63" s="83"/>
      <c r="F63" s="83"/>
      <c r="G63" s="84"/>
      <c r="H63" s="83"/>
      <c r="I63" s="83"/>
      <c r="J63" s="201"/>
      <c r="K63" s="201"/>
      <c r="L63" s="85"/>
      <c r="M63" s="28"/>
      <c r="IY63" s="79"/>
      <c r="IZ63" s="86"/>
    </row>
    <row r="64" spans="2:260">
      <c r="B64" s="406" t="s">
        <v>91</v>
      </c>
      <c r="C64" s="406"/>
      <c r="D64" s="406"/>
      <c r="E64" s="406"/>
      <c r="F64" s="406"/>
      <c r="G64" s="406"/>
      <c r="H64" s="406"/>
      <c r="I64" s="406"/>
      <c r="J64" s="406"/>
      <c r="K64" s="190"/>
      <c r="L64" s="28"/>
      <c r="M64" s="28"/>
    </row>
    <row r="65" spans="2:260">
      <c r="B65" s="159"/>
      <c r="L65" s="28"/>
      <c r="M65" s="28"/>
      <c r="IY65" s="79"/>
      <c r="IZ65" s="79"/>
    </row>
    <row r="66" spans="2:260">
      <c r="B66" s="159"/>
      <c r="C66" s="82"/>
      <c r="D66" s="88"/>
      <c r="F66" s="88"/>
      <c r="G66" s="100"/>
      <c r="H66" s="100"/>
      <c r="I66" s="82"/>
      <c r="J66" s="202"/>
      <c r="K66" s="202"/>
      <c r="L66" s="28"/>
      <c r="M66" s="89"/>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c r="IW66" s="90"/>
      <c r="IX66" s="90"/>
      <c r="IY66" s="91"/>
      <c r="IZ66" s="92"/>
    </row>
    <row r="67" spans="2:260" s="93" customFormat="1" ht="15" customHeight="1">
      <c r="B67" s="176"/>
      <c r="C67" s="101"/>
      <c r="D67" s="118" t="s">
        <v>142</v>
      </c>
      <c r="F67" s="56" t="s">
        <v>160</v>
      </c>
      <c r="G67" s="56"/>
      <c r="H67" s="101"/>
      <c r="J67" s="405" t="s">
        <v>143</v>
      </c>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5"/>
      <c r="AY67" s="405"/>
      <c r="AZ67" s="405"/>
      <c r="BA67" s="405"/>
      <c r="BB67" s="405"/>
      <c r="BC67" s="405"/>
      <c r="BD67" s="405"/>
      <c r="BE67" s="405"/>
      <c r="BF67" s="405"/>
      <c r="BG67" s="405"/>
      <c r="BH67" s="405"/>
      <c r="BI67" s="405"/>
      <c r="BJ67" s="405"/>
      <c r="BK67" s="405"/>
      <c r="BL67" s="405"/>
      <c r="BM67" s="405"/>
      <c r="BN67" s="405"/>
      <c r="BO67" s="405"/>
      <c r="BP67" s="405"/>
      <c r="BQ67" s="405"/>
      <c r="BR67" s="405"/>
      <c r="BS67" s="405"/>
      <c r="BT67" s="405"/>
      <c r="BU67" s="405"/>
      <c r="BV67" s="405"/>
      <c r="BW67" s="405"/>
      <c r="BX67" s="405"/>
      <c r="BY67" s="405"/>
      <c r="BZ67" s="405"/>
      <c r="CA67" s="405"/>
      <c r="CB67" s="405"/>
      <c r="CC67" s="405"/>
      <c r="CD67" s="405"/>
      <c r="CE67" s="405"/>
      <c r="CF67" s="405"/>
      <c r="CG67" s="405"/>
      <c r="CH67" s="405"/>
      <c r="CI67" s="405"/>
      <c r="CJ67" s="405"/>
      <c r="CK67" s="405"/>
      <c r="CL67" s="405"/>
      <c r="CM67" s="405"/>
      <c r="CN67" s="405"/>
      <c r="CO67" s="405"/>
      <c r="CP67" s="405"/>
      <c r="CQ67" s="405"/>
      <c r="CR67" s="405"/>
      <c r="CS67" s="405"/>
      <c r="CT67" s="405"/>
      <c r="CU67" s="405"/>
      <c r="CV67" s="405"/>
      <c r="CW67" s="405"/>
      <c r="CX67" s="405"/>
      <c r="CY67" s="405"/>
      <c r="CZ67" s="405"/>
      <c r="DA67" s="405"/>
      <c r="DB67" s="405"/>
      <c r="DC67" s="405"/>
      <c r="DD67" s="405"/>
      <c r="DE67" s="405"/>
      <c r="DF67" s="405"/>
      <c r="DG67" s="405"/>
      <c r="DH67" s="405"/>
      <c r="DI67" s="405"/>
      <c r="DJ67" s="405"/>
      <c r="DK67" s="405"/>
      <c r="DL67" s="405"/>
      <c r="DM67" s="405"/>
      <c r="DN67" s="405"/>
      <c r="DO67" s="405"/>
      <c r="DP67" s="405"/>
      <c r="DQ67" s="405"/>
      <c r="DR67" s="405"/>
      <c r="DS67" s="405"/>
      <c r="DT67" s="405"/>
      <c r="DU67" s="405"/>
      <c r="DV67" s="405"/>
      <c r="DW67" s="405"/>
      <c r="DX67" s="405"/>
      <c r="DY67" s="405"/>
      <c r="DZ67" s="405"/>
      <c r="EA67" s="405"/>
      <c r="EB67" s="405"/>
      <c r="EC67" s="405"/>
      <c r="ED67" s="405"/>
      <c r="EE67" s="405"/>
      <c r="EF67" s="405"/>
      <c r="EG67" s="405"/>
      <c r="EH67" s="405"/>
      <c r="EI67" s="405"/>
      <c r="EJ67" s="405"/>
      <c r="EK67" s="405"/>
      <c r="EL67" s="405"/>
      <c r="EM67" s="405"/>
      <c r="EN67" s="405"/>
      <c r="EO67" s="405"/>
      <c r="EP67" s="405"/>
      <c r="EQ67" s="405"/>
      <c r="ER67" s="405"/>
      <c r="ES67" s="405"/>
      <c r="ET67" s="405"/>
      <c r="EU67" s="405"/>
      <c r="EV67" s="405"/>
      <c r="EW67" s="405"/>
      <c r="EX67" s="405"/>
      <c r="EY67" s="405"/>
      <c r="EZ67" s="405"/>
      <c r="FA67" s="405"/>
      <c r="FB67" s="405"/>
      <c r="FC67" s="405"/>
      <c r="FD67" s="405"/>
      <c r="FE67" s="405"/>
      <c r="FF67" s="405"/>
      <c r="FG67" s="405"/>
      <c r="FH67" s="405"/>
      <c r="FI67" s="405"/>
      <c r="FJ67" s="405"/>
      <c r="FK67" s="405"/>
      <c r="FL67" s="405"/>
      <c r="FM67" s="405"/>
      <c r="FN67" s="405"/>
      <c r="FO67" s="405"/>
      <c r="FP67" s="405"/>
      <c r="FQ67" s="405"/>
      <c r="FR67" s="405"/>
      <c r="FS67" s="405"/>
      <c r="FT67" s="405"/>
      <c r="FU67" s="405"/>
      <c r="FV67" s="405"/>
      <c r="FW67" s="405"/>
      <c r="FX67" s="405"/>
      <c r="FY67" s="405"/>
      <c r="FZ67" s="405"/>
      <c r="GA67" s="405"/>
      <c r="GB67" s="405"/>
      <c r="GC67" s="405"/>
      <c r="GD67" s="405"/>
      <c r="GE67" s="405"/>
      <c r="GF67" s="405"/>
      <c r="GG67" s="405"/>
      <c r="GH67" s="405"/>
      <c r="GI67" s="405"/>
      <c r="GJ67" s="405"/>
      <c r="GK67" s="405"/>
      <c r="GL67" s="405"/>
      <c r="GM67" s="405"/>
      <c r="GN67" s="405"/>
      <c r="GO67" s="405"/>
      <c r="GP67" s="405"/>
      <c r="GQ67" s="405"/>
      <c r="GR67" s="405"/>
      <c r="GS67" s="405"/>
      <c r="GT67" s="405"/>
      <c r="GU67" s="405"/>
      <c r="GV67" s="405"/>
      <c r="GW67" s="405"/>
      <c r="GX67" s="405"/>
      <c r="GY67" s="405"/>
      <c r="GZ67" s="405"/>
      <c r="HA67" s="405"/>
      <c r="HB67" s="405"/>
      <c r="HC67" s="405"/>
      <c r="HD67" s="405"/>
      <c r="HE67" s="405"/>
      <c r="HF67" s="405"/>
      <c r="HG67" s="405"/>
      <c r="HH67" s="405"/>
      <c r="HI67" s="405"/>
      <c r="HJ67" s="405"/>
      <c r="HK67" s="405"/>
      <c r="HL67" s="405"/>
      <c r="HM67" s="405"/>
      <c r="HN67" s="405"/>
      <c r="HO67" s="405"/>
      <c r="HP67" s="405"/>
      <c r="HQ67" s="405"/>
      <c r="HR67" s="405"/>
      <c r="HS67" s="405"/>
      <c r="HT67" s="405"/>
      <c r="HU67" s="405"/>
      <c r="HV67" s="405"/>
      <c r="HW67" s="405"/>
      <c r="HX67" s="405"/>
      <c r="HY67" s="405"/>
      <c r="HZ67" s="405"/>
      <c r="IA67" s="405"/>
      <c r="IB67" s="405"/>
      <c r="IC67" s="405"/>
      <c r="ID67" s="405"/>
      <c r="IE67" s="405"/>
      <c r="IF67" s="405"/>
      <c r="IG67" s="405"/>
      <c r="IH67" s="405"/>
      <c r="II67" s="405"/>
      <c r="IJ67" s="405"/>
      <c r="IK67" s="405"/>
      <c r="IL67" s="405"/>
      <c r="IM67" s="405"/>
      <c r="IN67" s="405"/>
      <c r="IO67" s="405"/>
      <c r="IP67" s="405"/>
      <c r="IQ67" s="405"/>
      <c r="IR67" s="405"/>
      <c r="IS67" s="405"/>
      <c r="IT67" s="405"/>
      <c r="IU67" s="405"/>
      <c r="IV67" s="405"/>
      <c r="IW67" s="405"/>
      <c r="IX67" s="405"/>
    </row>
    <row r="68" spans="2:260" ht="13.5" customHeight="1">
      <c r="B68" s="159"/>
      <c r="C68" s="30"/>
      <c r="D68" s="117" t="s">
        <v>141</v>
      </c>
      <c r="F68" s="119" t="s">
        <v>161</v>
      </c>
      <c r="G68" s="119"/>
      <c r="H68" s="30"/>
      <c r="J68" s="404" t="s">
        <v>144</v>
      </c>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c r="AL68" s="404"/>
      <c r="AM68" s="404"/>
      <c r="AN68" s="404"/>
      <c r="AO68" s="404"/>
      <c r="AP68" s="404"/>
      <c r="AQ68" s="404"/>
      <c r="AR68" s="404"/>
      <c r="AS68" s="404"/>
      <c r="AT68" s="404"/>
      <c r="AU68" s="404"/>
      <c r="AV68" s="404"/>
      <c r="AW68" s="404"/>
      <c r="AX68" s="404"/>
      <c r="AY68" s="404"/>
      <c r="AZ68" s="404"/>
      <c r="BA68" s="404"/>
      <c r="BB68" s="404"/>
      <c r="BC68" s="404"/>
      <c r="BD68" s="404"/>
      <c r="BE68" s="404"/>
      <c r="BF68" s="404"/>
      <c r="BG68" s="404"/>
      <c r="BH68" s="404"/>
      <c r="BI68" s="404"/>
      <c r="BJ68" s="404"/>
      <c r="BK68" s="404"/>
      <c r="BL68" s="404"/>
      <c r="BM68" s="404"/>
      <c r="BN68" s="404"/>
      <c r="BO68" s="404"/>
      <c r="BP68" s="404"/>
      <c r="BQ68" s="404"/>
      <c r="BR68" s="404"/>
      <c r="BS68" s="404"/>
      <c r="BT68" s="404"/>
      <c r="BU68" s="404"/>
      <c r="BV68" s="404"/>
      <c r="BW68" s="404"/>
      <c r="BX68" s="404"/>
      <c r="BY68" s="404"/>
      <c r="BZ68" s="404"/>
      <c r="CA68" s="404"/>
      <c r="CB68" s="404"/>
      <c r="CC68" s="404"/>
      <c r="CD68" s="404"/>
      <c r="CE68" s="404"/>
      <c r="CF68" s="404"/>
      <c r="CG68" s="404"/>
      <c r="CH68" s="404"/>
      <c r="CI68" s="404"/>
      <c r="CJ68" s="404"/>
      <c r="CK68" s="404"/>
      <c r="CL68" s="404"/>
      <c r="CM68" s="404"/>
      <c r="CN68" s="404"/>
      <c r="CO68" s="404"/>
      <c r="CP68" s="404"/>
      <c r="CQ68" s="404"/>
      <c r="CR68" s="404"/>
      <c r="CS68" s="404"/>
      <c r="CT68" s="404"/>
      <c r="CU68" s="404"/>
      <c r="CV68" s="404"/>
      <c r="CW68" s="404"/>
      <c r="CX68" s="404"/>
      <c r="CY68" s="404"/>
      <c r="CZ68" s="404"/>
      <c r="DA68" s="404"/>
      <c r="DB68" s="404"/>
      <c r="DC68" s="404"/>
      <c r="DD68" s="404"/>
      <c r="DE68" s="404"/>
      <c r="DF68" s="404"/>
      <c r="DG68" s="404"/>
      <c r="DH68" s="404"/>
      <c r="DI68" s="404"/>
      <c r="DJ68" s="404"/>
      <c r="DK68" s="404"/>
      <c r="DL68" s="404"/>
      <c r="DM68" s="404"/>
      <c r="DN68" s="404"/>
      <c r="DO68" s="404"/>
      <c r="DP68" s="404"/>
      <c r="DQ68" s="404"/>
      <c r="DR68" s="404"/>
      <c r="DS68" s="404"/>
      <c r="DT68" s="404"/>
      <c r="DU68" s="404"/>
      <c r="DV68" s="404"/>
      <c r="DW68" s="404"/>
      <c r="DX68" s="404"/>
      <c r="DY68" s="404"/>
      <c r="DZ68" s="404"/>
      <c r="EA68" s="404"/>
      <c r="EB68" s="404"/>
      <c r="EC68" s="404"/>
      <c r="ED68" s="404"/>
      <c r="EE68" s="404"/>
      <c r="EF68" s="404"/>
      <c r="EG68" s="404"/>
      <c r="EH68" s="404"/>
      <c r="EI68" s="404"/>
      <c r="EJ68" s="404"/>
      <c r="EK68" s="404"/>
      <c r="EL68" s="404"/>
      <c r="EM68" s="404"/>
      <c r="EN68" s="404"/>
      <c r="EO68" s="404"/>
      <c r="EP68" s="404"/>
      <c r="EQ68" s="404"/>
      <c r="ER68" s="404"/>
      <c r="ES68" s="404"/>
      <c r="ET68" s="404"/>
      <c r="EU68" s="404"/>
      <c r="EV68" s="404"/>
      <c r="EW68" s="404"/>
      <c r="EX68" s="404"/>
      <c r="EY68" s="404"/>
      <c r="EZ68" s="404"/>
      <c r="FA68" s="404"/>
      <c r="FB68" s="404"/>
      <c r="FC68" s="404"/>
      <c r="FD68" s="404"/>
      <c r="FE68" s="404"/>
      <c r="FF68" s="404"/>
      <c r="FG68" s="404"/>
      <c r="FH68" s="404"/>
      <c r="FI68" s="404"/>
      <c r="FJ68" s="404"/>
      <c r="FK68" s="404"/>
      <c r="FL68" s="404"/>
      <c r="FM68" s="404"/>
      <c r="FN68" s="404"/>
      <c r="FO68" s="404"/>
      <c r="FP68" s="404"/>
      <c r="FQ68" s="404"/>
      <c r="FR68" s="404"/>
      <c r="FS68" s="404"/>
      <c r="FT68" s="404"/>
      <c r="FU68" s="404"/>
      <c r="FV68" s="404"/>
      <c r="FW68" s="404"/>
      <c r="FX68" s="404"/>
      <c r="FY68" s="404"/>
      <c r="FZ68" s="404"/>
      <c r="GA68" s="404"/>
      <c r="GB68" s="404"/>
      <c r="GC68" s="404"/>
      <c r="GD68" s="404"/>
      <c r="GE68" s="404"/>
      <c r="GF68" s="404"/>
      <c r="GG68" s="404"/>
      <c r="GH68" s="404"/>
      <c r="GI68" s="404"/>
      <c r="GJ68" s="404"/>
      <c r="GK68" s="404"/>
      <c r="GL68" s="404"/>
      <c r="GM68" s="404"/>
      <c r="GN68" s="404"/>
      <c r="GO68" s="404"/>
      <c r="GP68" s="404"/>
      <c r="GQ68" s="404"/>
      <c r="GR68" s="404"/>
      <c r="GS68" s="404"/>
      <c r="GT68" s="404"/>
      <c r="GU68" s="404"/>
      <c r="GV68" s="404"/>
      <c r="GW68" s="404"/>
      <c r="GX68" s="404"/>
      <c r="GY68" s="404"/>
      <c r="GZ68" s="404"/>
      <c r="HA68" s="404"/>
      <c r="HB68" s="404"/>
      <c r="HC68" s="404"/>
      <c r="HD68" s="404"/>
      <c r="HE68" s="404"/>
      <c r="HF68" s="404"/>
      <c r="HG68" s="404"/>
      <c r="HH68" s="404"/>
      <c r="HI68" s="404"/>
      <c r="HJ68" s="404"/>
      <c r="HK68" s="404"/>
      <c r="HL68" s="404"/>
      <c r="HM68" s="404"/>
      <c r="HN68" s="404"/>
      <c r="HO68" s="404"/>
      <c r="HP68" s="404"/>
      <c r="HQ68" s="404"/>
      <c r="HR68" s="404"/>
      <c r="HS68" s="404"/>
      <c r="HT68" s="404"/>
      <c r="HU68" s="404"/>
      <c r="HV68" s="404"/>
      <c r="HW68" s="404"/>
      <c r="HX68" s="404"/>
      <c r="HY68" s="404"/>
      <c r="HZ68" s="404"/>
      <c r="IA68" s="404"/>
      <c r="IB68" s="404"/>
      <c r="IC68" s="404"/>
      <c r="ID68" s="404"/>
      <c r="IE68" s="404"/>
      <c r="IF68" s="404"/>
      <c r="IG68" s="404"/>
      <c r="IH68" s="404"/>
      <c r="II68" s="404"/>
      <c r="IJ68" s="404"/>
      <c r="IK68" s="404"/>
      <c r="IL68" s="404"/>
      <c r="IM68" s="404"/>
      <c r="IN68" s="404"/>
      <c r="IO68" s="404"/>
      <c r="IP68" s="404"/>
      <c r="IQ68" s="404"/>
      <c r="IR68" s="404"/>
      <c r="IS68" s="404"/>
      <c r="IT68" s="404"/>
      <c r="IU68" s="404"/>
      <c r="IV68" s="404"/>
      <c r="IW68" s="404"/>
      <c r="IX68" s="404"/>
    </row>
    <row r="69" spans="2:260">
      <c r="B69" s="159"/>
      <c r="C69" s="14"/>
      <c r="D69" s="14"/>
      <c r="E69" s="87"/>
      <c r="F69" s="87"/>
      <c r="G69" s="28"/>
      <c r="H69" s="14"/>
      <c r="I69" s="72"/>
      <c r="J69" s="190"/>
      <c r="K69" s="190"/>
      <c r="L69" s="28"/>
      <c r="M69" s="28"/>
    </row>
    <row r="70" spans="2:260">
      <c r="B70" s="159"/>
      <c r="C70" s="14"/>
      <c r="D70" s="14"/>
      <c r="E70" s="87"/>
      <c r="F70" s="87"/>
      <c r="G70" s="28"/>
      <c r="H70" s="14"/>
      <c r="I70" s="72"/>
      <c r="J70" s="190"/>
      <c r="K70" s="190"/>
      <c r="L70" s="28"/>
      <c r="M70" s="28"/>
    </row>
    <row r="71" spans="2:260" ht="13.5" customHeight="1">
      <c r="B71" s="159"/>
      <c r="C71" s="61"/>
    </row>
    <row r="72" spans="2:260" ht="15.75" customHeight="1">
      <c r="B72" s="159"/>
      <c r="C72" s="29"/>
    </row>
    <row r="73" spans="2:260" s="28" customFormat="1">
      <c r="B73" s="159"/>
      <c r="J73" s="203"/>
      <c r="K73" s="203"/>
    </row>
    <row r="74" spans="2:260"/>
    <row r="75" spans="2:260"/>
    <row r="76" spans="2:260"/>
    <row r="77" spans="2:260"/>
    <row r="78" spans="2:260"/>
  </sheetData>
  <mergeCells count="317">
    <mergeCell ref="B2:L2"/>
    <mergeCell ref="HU68:HV68"/>
    <mergeCell ref="HW68:HX68"/>
    <mergeCell ref="HY68:HZ68"/>
    <mergeCell ref="IA68:IB68"/>
    <mergeCell ref="IC68:ID68"/>
    <mergeCell ref="HK68:HL68"/>
    <mergeCell ref="HM68:HN68"/>
    <mergeCell ref="HO68:HP68"/>
    <mergeCell ref="HQ68:HR68"/>
    <mergeCell ref="HS68:HT68"/>
    <mergeCell ref="HG68:HH68"/>
    <mergeCell ref="HI68:HJ68"/>
    <mergeCell ref="GQ68:GR68"/>
    <mergeCell ref="GS68:GT68"/>
    <mergeCell ref="GU68:GV68"/>
    <mergeCell ref="GW68:GX68"/>
    <mergeCell ref="GY68:GZ68"/>
    <mergeCell ref="GG68:GH68"/>
    <mergeCell ref="GI68:GJ68"/>
    <mergeCell ref="GK68:GL68"/>
    <mergeCell ref="GM68:GN68"/>
    <mergeCell ref="GO68:GP68"/>
    <mergeCell ref="HA68:HB68"/>
    <mergeCell ref="IO68:IP68"/>
    <mergeCell ref="IQ68:IR68"/>
    <mergeCell ref="IS68:IT68"/>
    <mergeCell ref="IU68:IV68"/>
    <mergeCell ref="IW68:IX68"/>
    <mergeCell ref="IE68:IF68"/>
    <mergeCell ref="IG68:IH68"/>
    <mergeCell ref="II68:IJ68"/>
    <mergeCell ref="IK68:IL68"/>
    <mergeCell ref="IM68:IN68"/>
    <mergeCell ref="HC68:HD68"/>
    <mergeCell ref="HE68:HF68"/>
    <mergeCell ref="FW68:FX68"/>
    <mergeCell ref="FY68:FZ68"/>
    <mergeCell ref="GA68:GB68"/>
    <mergeCell ref="GC68:GD68"/>
    <mergeCell ref="GE68:GF68"/>
    <mergeCell ref="FM68:FN68"/>
    <mergeCell ref="FO68:FP68"/>
    <mergeCell ref="FQ68:FR68"/>
    <mergeCell ref="FS68:FT68"/>
    <mergeCell ref="FU68:FV68"/>
    <mergeCell ref="FC68:FD68"/>
    <mergeCell ref="FE68:FF68"/>
    <mergeCell ref="FG68:FH68"/>
    <mergeCell ref="FI68:FJ68"/>
    <mergeCell ref="FK68:FL68"/>
    <mergeCell ref="ES68:ET68"/>
    <mergeCell ref="EU68:EV68"/>
    <mergeCell ref="EW68:EX68"/>
    <mergeCell ref="EY68:EZ68"/>
    <mergeCell ref="FA68:FB68"/>
    <mergeCell ref="EI68:EJ68"/>
    <mergeCell ref="EK68:EL68"/>
    <mergeCell ref="EM68:EN68"/>
    <mergeCell ref="EO68:EP68"/>
    <mergeCell ref="EQ68:ER68"/>
    <mergeCell ref="DY68:DZ68"/>
    <mergeCell ref="EA68:EB68"/>
    <mergeCell ref="EC68:ED68"/>
    <mergeCell ref="EE68:EF68"/>
    <mergeCell ref="EG68:EH68"/>
    <mergeCell ref="DO68:DP68"/>
    <mergeCell ref="DQ68:DR68"/>
    <mergeCell ref="DS68:DT68"/>
    <mergeCell ref="DU68:DV68"/>
    <mergeCell ref="DW68:DX68"/>
    <mergeCell ref="DE68:DF68"/>
    <mergeCell ref="DG68:DH68"/>
    <mergeCell ref="DI68:DJ68"/>
    <mergeCell ref="DK68:DL68"/>
    <mergeCell ref="DM68:DN68"/>
    <mergeCell ref="CU68:CV68"/>
    <mergeCell ref="CW68:CX68"/>
    <mergeCell ref="CY68:CZ68"/>
    <mergeCell ref="DA68:DB68"/>
    <mergeCell ref="DC68:DD68"/>
    <mergeCell ref="CK68:CL68"/>
    <mergeCell ref="CM68:CN68"/>
    <mergeCell ref="CO68:CP68"/>
    <mergeCell ref="CQ68:CR68"/>
    <mergeCell ref="CS68:CT68"/>
    <mergeCell ref="CA68:CB68"/>
    <mergeCell ref="CC68:CD68"/>
    <mergeCell ref="CE68:CF68"/>
    <mergeCell ref="CG68:CH68"/>
    <mergeCell ref="CI68:CJ68"/>
    <mergeCell ref="BQ68:BR68"/>
    <mergeCell ref="BS68:BT68"/>
    <mergeCell ref="BU68:BV68"/>
    <mergeCell ref="BW68:BX68"/>
    <mergeCell ref="BY68:BZ68"/>
    <mergeCell ref="BG68:BH68"/>
    <mergeCell ref="BI68:BJ68"/>
    <mergeCell ref="BK68:BL68"/>
    <mergeCell ref="BM68:BN68"/>
    <mergeCell ref="BO68:BP68"/>
    <mergeCell ref="AW68:AX68"/>
    <mergeCell ref="AY68:AZ68"/>
    <mergeCell ref="BA68:BB68"/>
    <mergeCell ref="BC68:BD68"/>
    <mergeCell ref="BE68:BF68"/>
    <mergeCell ref="AM68:AN68"/>
    <mergeCell ref="AO68:AP68"/>
    <mergeCell ref="AQ68:AR68"/>
    <mergeCell ref="AS68:AT68"/>
    <mergeCell ref="AU68:AV68"/>
    <mergeCell ref="IU67:IV67"/>
    <mergeCell ref="IW67:IX67"/>
    <mergeCell ref="M68:N68"/>
    <mergeCell ref="O68:P68"/>
    <mergeCell ref="Q68:R68"/>
    <mergeCell ref="S68:T68"/>
    <mergeCell ref="U68:V68"/>
    <mergeCell ref="W68:X68"/>
    <mergeCell ref="Y68:Z68"/>
    <mergeCell ref="AA68:AB68"/>
    <mergeCell ref="AC68:AD68"/>
    <mergeCell ref="AE68:AF68"/>
    <mergeCell ref="AG68:AH68"/>
    <mergeCell ref="AI68:AJ68"/>
    <mergeCell ref="AK68:AL68"/>
    <mergeCell ref="IK67:IL67"/>
    <mergeCell ref="IM67:IN67"/>
    <mergeCell ref="IO67:IP67"/>
    <mergeCell ref="IQ67:IR67"/>
    <mergeCell ref="IS67:IT67"/>
    <mergeCell ref="IA67:IB67"/>
    <mergeCell ref="IC67:ID67"/>
    <mergeCell ref="IE67:IF67"/>
    <mergeCell ref="IG67:IH67"/>
    <mergeCell ref="II67:IJ67"/>
    <mergeCell ref="HQ67:HR67"/>
    <mergeCell ref="HS67:HT67"/>
    <mergeCell ref="HU67:HV67"/>
    <mergeCell ref="HW67:HX67"/>
    <mergeCell ref="HY67:HZ67"/>
    <mergeCell ref="HG67:HH67"/>
    <mergeCell ref="HI67:HJ67"/>
    <mergeCell ref="HK67:HL67"/>
    <mergeCell ref="HM67:HN67"/>
    <mergeCell ref="HO67:HP67"/>
    <mergeCell ref="GW67:GX67"/>
    <mergeCell ref="GY67:GZ67"/>
    <mergeCell ref="HA67:HB67"/>
    <mergeCell ref="HC67:HD67"/>
    <mergeCell ref="HE67:HF67"/>
    <mergeCell ref="GM67:GN67"/>
    <mergeCell ref="GO67:GP67"/>
    <mergeCell ref="GQ67:GR67"/>
    <mergeCell ref="GS67:GT67"/>
    <mergeCell ref="GU67:GV67"/>
    <mergeCell ref="GC67:GD67"/>
    <mergeCell ref="GE67:GF67"/>
    <mergeCell ref="GG67:GH67"/>
    <mergeCell ref="GI67:GJ67"/>
    <mergeCell ref="GK67:GL67"/>
    <mergeCell ref="FS67:FT67"/>
    <mergeCell ref="FU67:FV67"/>
    <mergeCell ref="FW67:FX67"/>
    <mergeCell ref="FY67:FZ67"/>
    <mergeCell ref="GA67:GB67"/>
    <mergeCell ref="FI67:FJ67"/>
    <mergeCell ref="FK67:FL67"/>
    <mergeCell ref="FM67:FN67"/>
    <mergeCell ref="FO67:FP67"/>
    <mergeCell ref="FQ67:FR67"/>
    <mergeCell ref="EY67:EZ67"/>
    <mergeCell ref="FA67:FB67"/>
    <mergeCell ref="FC67:FD67"/>
    <mergeCell ref="FE67:FF67"/>
    <mergeCell ref="FG67:FH67"/>
    <mergeCell ref="EO67:EP67"/>
    <mergeCell ref="EQ67:ER67"/>
    <mergeCell ref="ES67:ET67"/>
    <mergeCell ref="EU67:EV67"/>
    <mergeCell ref="EW67:EX67"/>
    <mergeCell ref="EE67:EF67"/>
    <mergeCell ref="EG67:EH67"/>
    <mergeCell ref="EI67:EJ67"/>
    <mergeCell ref="EK67:EL67"/>
    <mergeCell ref="EM67:EN67"/>
    <mergeCell ref="DU67:DV67"/>
    <mergeCell ref="DW67:DX67"/>
    <mergeCell ref="DY67:DZ67"/>
    <mergeCell ref="EA67:EB67"/>
    <mergeCell ref="EC67:ED67"/>
    <mergeCell ref="DK67:DL67"/>
    <mergeCell ref="DM67:DN67"/>
    <mergeCell ref="DO67:DP67"/>
    <mergeCell ref="DQ67:DR67"/>
    <mergeCell ref="DS67:DT67"/>
    <mergeCell ref="DA67:DB67"/>
    <mergeCell ref="DC67:DD67"/>
    <mergeCell ref="DE67:DF67"/>
    <mergeCell ref="DG67:DH67"/>
    <mergeCell ref="DI67:DJ67"/>
    <mergeCell ref="CQ67:CR67"/>
    <mergeCell ref="CS67:CT67"/>
    <mergeCell ref="CU67:CV67"/>
    <mergeCell ref="CW67:CX67"/>
    <mergeCell ref="CY67:CZ67"/>
    <mergeCell ref="CG67:CH67"/>
    <mergeCell ref="CI67:CJ67"/>
    <mergeCell ref="CK67:CL67"/>
    <mergeCell ref="CM67:CN67"/>
    <mergeCell ref="CO67:CP67"/>
    <mergeCell ref="BW67:BX67"/>
    <mergeCell ref="BY67:BZ67"/>
    <mergeCell ref="CA67:CB67"/>
    <mergeCell ref="CC67:CD67"/>
    <mergeCell ref="CE67:CF67"/>
    <mergeCell ref="BM67:BN67"/>
    <mergeCell ref="BO67:BP67"/>
    <mergeCell ref="BQ67:BR67"/>
    <mergeCell ref="BS67:BT67"/>
    <mergeCell ref="BU67:BV67"/>
    <mergeCell ref="BC67:BD67"/>
    <mergeCell ref="BE67:BF67"/>
    <mergeCell ref="BG67:BH67"/>
    <mergeCell ref="BI67:BJ67"/>
    <mergeCell ref="BK67:BL67"/>
    <mergeCell ref="AS67:AT67"/>
    <mergeCell ref="AU67:AV67"/>
    <mergeCell ref="AW67:AX67"/>
    <mergeCell ref="AY67:AZ67"/>
    <mergeCell ref="BA67:BB67"/>
    <mergeCell ref="U67:V67"/>
    <mergeCell ref="W67:X67"/>
    <mergeCell ref="AI67:AJ67"/>
    <mergeCell ref="AK67:AL67"/>
    <mergeCell ref="J67:L67"/>
    <mergeCell ref="AM67:AN67"/>
    <mergeCell ref="AO67:AP67"/>
    <mergeCell ref="AQ67:AR67"/>
    <mergeCell ref="Y67:Z67"/>
    <mergeCell ref="AA67:AB67"/>
    <mergeCell ref="AC67:AD67"/>
    <mergeCell ref="AE67:AF67"/>
    <mergeCell ref="AG67:AH67"/>
    <mergeCell ref="H55:I55"/>
    <mergeCell ref="H57:I57"/>
    <mergeCell ref="M67:N67"/>
    <mergeCell ref="O67:P67"/>
    <mergeCell ref="Q67:R67"/>
    <mergeCell ref="S67:T67"/>
    <mergeCell ref="H60:I60"/>
    <mergeCell ref="H62:I62"/>
    <mergeCell ref="B64:J64"/>
    <mergeCell ref="J68:L68"/>
    <mergeCell ref="H41:I41"/>
    <mergeCell ref="C32:D32"/>
    <mergeCell ref="H32:I32"/>
    <mergeCell ref="C33:D33"/>
    <mergeCell ref="H33:I33"/>
    <mergeCell ref="C34:D34"/>
    <mergeCell ref="C35:D35"/>
    <mergeCell ref="H35:I35"/>
    <mergeCell ref="C36:D36"/>
    <mergeCell ref="H37:I37"/>
    <mergeCell ref="C38:D38"/>
    <mergeCell ref="H39:I39"/>
    <mergeCell ref="C40:D40"/>
    <mergeCell ref="H58:I58"/>
    <mergeCell ref="H43:I43"/>
    <mergeCell ref="H44:I44"/>
    <mergeCell ref="H45:I45"/>
    <mergeCell ref="H47:I47"/>
    <mergeCell ref="H49:I49"/>
    <mergeCell ref="H50:I50"/>
    <mergeCell ref="H51:I51"/>
    <mergeCell ref="H52:I52"/>
    <mergeCell ref="H53:I53"/>
    <mergeCell ref="C29:D29"/>
    <mergeCell ref="H29:I29"/>
    <mergeCell ref="C30:D30"/>
    <mergeCell ref="H30:I30"/>
    <mergeCell ref="C31:D31"/>
    <mergeCell ref="H31:I31"/>
    <mergeCell ref="C28:D28"/>
    <mergeCell ref="H28:I28"/>
    <mergeCell ref="C19:D19"/>
    <mergeCell ref="H19:I19"/>
    <mergeCell ref="C20:D20"/>
    <mergeCell ref="H20:I20"/>
    <mergeCell ref="C21:D21"/>
    <mergeCell ref="H21:I21"/>
    <mergeCell ref="H22:I22"/>
    <mergeCell ref="C23:D23"/>
    <mergeCell ref="H24:I24"/>
    <mergeCell ref="C26:D26"/>
    <mergeCell ref="H26:I26"/>
    <mergeCell ref="C16:D16"/>
    <mergeCell ref="H16:I16"/>
    <mergeCell ref="C17:D17"/>
    <mergeCell ref="H17:I17"/>
    <mergeCell ref="C18:D18"/>
    <mergeCell ref="H18:I18"/>
    <mergeCell ref="C11:D11"/>
    <mergeCell ref="H11:I11"/>
    <mergeCell ref="C13:D13"/>
    <mergeCell ref="H13:I13"/>
    <mergeCell ref="C15:D15"/>
    <mergeCell ref="H15:I15"/>
    <mergeCell ref="B8:B9"/>
    <mergeCell ref="C8:D9"/>
    <mergeCell ref="G8:G9"/>
    <mergeCell ref="H8:I9"/>
    <mergeCell ref="D3:J3"/>
    <mergeCell ref="D4:J4"/>
    <mergeCell ref="D5:J5"/>
    <mergeCell ref="D6:J6"/>
    <mergeCell ref="D7:J7"/>
  </mergeCells>
  <pageMargins left="0.70866141732283472" right="0.70866141732283472" top="0.35433070866141736" bottom="0.35433070866141736" header="0.31496062992125984" footer="0.31496062992125984"/>
  <pageSetup scale="6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VU127"/>
  <sheetViews>
    <sheetView showGridLines="0" topLeftCell="B1" zoomScaleNormal="100" workbookViewId="0">
      <selection activeCell="IT26" sqref="IT26"/>
    </sheetView>
  </sheetViews>
  <sheetFormatPr baseColWidth="10" defaultColWidth="0" defaultRowHeight="15" customHeight="1" zeroHeight="1"/>
  <cols>
    <col min="1" max="1" width="2" customWidth="1"/>
    <col min="2" max="2" width="8.140625" style="161" customWidth="1"/>
    <col min="3" max="3" width="41.7109375" customWidth="1"/>
    <col min="4" max="4" width="24.140625" customWidth="1"/>
    <col min="5" max="5" width="18" customWidth="1"/>
    <col min="6" max="6" width="19" style="239" customWidth="1"/>
    <col min="7" max="7" width="2.5703125" customWidth="1"/>
    <col min="8" max="8" width="6.42578125" customWidth="1"/>
    <col min="9" max="251" width="11.42578125" hidden="1"/>
    <col min="252" max="252" width="2" customWidth="1"/>
    <col min="253" max="253" width="2.42578125" customWidth="1"/>
    <col min="254" max="254" width="21" customWidth="1"/>
    <col min="255" max="255" width="4.85546875" customWidth="1"/>
    <col min="256" max="256" width="11.42578125" customWidth="1"/>
    <col min="257" max="257" width="64.140625" customWidth="1"/>
    <col min="258" max="259" width="21" customWidth="1"/>
    <col min="260" max="260" width="3.7109375" customWidth="1"/>
    <col min="261" max="261" width="4.42578125" customWidth="1"/>
    <col min="262" max="504" width="11.42578125" hidden="1"/>
    <col min="505" max="505" width="2" customWidth="1"/>
    <col min="506" max="506" width="2.42578125" customWidth="1"/>
    <col min="507" max="507" width="22" customWidth="1"/>
    <col min="508" max="508" width="68.85546875" customWidth="1"/>
    <col min="509" max="510" width="21" customWidth="1"/>
    <col min="511" max="511" width="4.85546875" customWidth="1"/>
    <col min="512" max="512" width="11.42578125" customWidth="1"/>
    <col min="513" max="513" width="64.140625" customWidth="1"/>
    <col min="514" max="515" width="21" customWidth="1"/>
    <col min="516" max="516" width="3.7109375" customWidth="1"/>
    <col min="517" max="517" width="4.42578125" customWidth="1"/>
    <col min="518" max="760" width="11.42578125" hidden="1"/>
    <col min="761" max="761" width="2" customWidth="1"/>
    <col min="762" max="762" width="2.42578125" customWidth="1"/>
    <col min="763" max="763" width="22" customWidth="1"/>
    <col min="764" max="764" width="68.85546875" customWidth="1"/>
    <col min="765" max="766" width="21" customWidth="1"/>
    <col min="767" max="767" width="4.85546875" customWidth="1"/>
    <col min="768" max="768" width="11.42578125" customWidth="1"/>
    <col min="769" max="769" width="64.140625" customWidth="1"/>
    <col min="770" max="771" width="21" customWidth="1"/>
    <col min="772" max="772" width="3.7109375" customWidth="1"/>
    <col min="773" max="773" width="4.42578125" customWidth="1"/>
    <col min="774" max="1016" width="11.42578125" hidden="1"/>
    <col min="1017" max="1017" width="2" customWidth="1"/>
    <col min="1018" max="1018" width="2.42578125" customWidth="1"/>
    <col min="1019" max="1019" width="22" customWidth="1"/>
    <col min="1020" max="1020" width="68.85546875" customWidth="1"/>
    <col min="1021" max="1022" width="21" customWidth="1"/>
    <col min="1023" max="1023" width="4.85546875" customWidth="1"/>
    <col min="1024" max="1024" width="11.42578125" customWidth="1"/>
    <col min="1025" max="1025" width="64.140625" customWidth="1"/>
    <col min="1026" max="1027" width="21" customWidth="1"/>
    <col min="1028" max="1028" width="3.7109375" customWidth="1"/>
    <col min="1029" max="1029" width="4.42578125" customWidth="1"/>
    <col min="1030" max="1272" width="11.42578125" hidden="1"/>
    <col min="1273" max="1273" width="2" customWidth="1"/>
    <col min="1274" max="1274" width="2.42578125" customWidth="1"/>
    <col min="1275" max="1275" width="22" customWidth="1"/>
    <col min="1276" max="1276" width="68.85546875" customWidth="1"/>
    <col min="1277" max="1278" width="21" customWidth="1"/>
    <col min="1279" max="1279" width="4.85546875" customWidth="1"/>
    <col min="1280" max="1280" width="11.42578125" customWidth="1"/>
    <col min="1281" max="1281" width="64.140625" customWidth="1"/>
    <col min="1282" max="1283" width="21" customWidth="1"/>
    <col min="1284" max="1284" width="3.7109375" customWidth="1"/>
    <col min="1285" max="1285" width="4.42578125" customWidth="1"/>
    <col min="1286" max="1528" width="11.42578125" hidden="1"/>
    <col min="1529" max="1529" width="2" customWidth="1"/>
    <col min="1530" max="1530" width="2.42578125" customWidth="1"/>
    <col min="1531" max="1531" width="22" customWidth="1"/>
    <col min="1532" max="1532" width="68.85546875" customWidth="1"/>
    <col min="1533" max="1534" width="21" customWidth="1"/>
    <col min="1535" max="1535" width="4.85546875" customWidth="1"/>
    <col min="1536" max="1536" width="11.42578125" customWidth="1"/>
    <col min="1537" max="1537" width="64.140625" customWidth="1"/>
    <col min="1538" max="1539" width="21" customWidth="1"/>
    <col min="1540" max="1540" width="3.7109375" customWidth="1"/>
    <col min="1541" max="1541" width="4.42578125" customWidth="1"/>
    <col min="1542" max="1784" width="11.42578125" hidden="1"/>
    <col min="1785" max="1785" width="2" customWidth="1"/>
    <col min="1786" max="1786" width="2.42578125" customWidth="1"/>
    <col min="1787" max="1787" width="22" customWidth="1"/>
    <col min="1788" max="1788" width="68.85546875" customWidth="1"/>
    <col min="1789" max="1790" width="21" customWidth="1"/>
    <col min="1791" max="1791" width="4.85546875" customWidth="1"/>
    <col min="1792" max="1792" width="11.42578125" customWidth="1"/>
    <col min="1793" max="1793" width="64.140625" customWidth="1"/>
    <col min="1794" max="1795" width="21" customWidth="1"/>
    <col min="1796" max="1796" width="3.7109375" customWidth="1"/>
    <col min="1797" max="1797" width="4.42578125" customWidth="1"/>
    <col min="1798" max="2040" width="11.42578125" hidden="1"/>
    <col min="2041" max="2041" width="2" customWidth="1"/>
    <col min="2042" max="2042" width="2.42578125" customWidth="1"/>
    <col min="2043" max="2043" width="22" customWidth="1"/>
    <col min="2044" max="2044" width="68.85546875" customWidth="1"/>
    <col min="2045" max="2046" width="21" customWidth="1"/>
    <col min="2047" max="2047" width="4.85546875" customWidth="1"/>
    <col min="2048" max="2048" width="11.42578125" customWidth="1"/>
    <col min="2049" max="2049" width="64.140625" customWidth="1"/>
    <col min="2050" max="2051" width="21" customWidth="1"/>
    <col min="2052" max="2052" width="3.7109375" customWidth="1"/>
    <col min="2053" max="2053" width="4.42578125" customWidth="1"/>
    <col min="2054" max="2296" width="11.42578125" hidden="1"/>
    <col min="2297" max="2297" width="2" customWidth="1"/>
    <col min="2298" max="2298" width="2.42578125" customWidth="1"/>
    <col min="2299" max="2299" width="22" customWidth="1"/>
    <col min="2300" max="2300" width="68.85546875" customWidth="1"/>
    <col min="2301" max="2302" width="21" customWidth="1"/>
    <col min="2303" max="2303" width="4.85546875" customWidth="1"/>
    <col min="2304" max="2304" width="11.42578125" customWidth="1"/>
    <col min="2305" max="2305" width="64.140625" customWidth="1"/>
    <col min="2306" max="2307" width="21" customWidth="1"/>
    <col min="2308" max="2308" width="3.7109375" customWidth="1"/>
    <col min="2309" max="2309" width="4.42578125" customWidth="1"/>
    <col min="2310" max="2552" width="11.42578125" hidden="1"/>
    <col min="2553" max="2553" width="2" customWidth="1"/>
    <col min="2554" max="2554" width="2.42578125" customWidth="1"/>
    <col min="2555" max="2555" width="22" customWidth="1"/>
    <col min="2556" max="2556" width="68.85546875" customWidth="1"/>
    <col min="2557" max="2558" width="21" customWidth="1"/>
    <col min="2559" max="2559" width="4.85546875" customWidth="1"/>
    <col min="2560" max="2560" width="11.42578125" customWidth="1"/>
    <col min="2561" max="2561" width="64.140625" customWidth="1"/>
    <col min="2562" max="2563" width="21" customWidth="1"/>
    <col min="2564" max="2564" width="3.7109375" customWidth="1"/>
    <col min="2565" max="2565" width="4.42578125" customWidth="1"/>
    <col min="2566" max="2808" width="11.42578125" hidden="1"/>
    <col min="2809" max="2809" width="2" customWidth="1"/>
    <col min="2810" max="2810" width="2.42578125" customWidth="1"/>
    <col min="2811" max="2811" width="22" customWidth="1"/>
    <col min="2812" max="2812" width="68.85546875" customWidth="1"/>
    <col min="2813" max="2814" width="21" customWidth="1"/>
    <col min="2815" max="2815" width="4.85546875" customWidth="1"/>
    <col min="2816" max="2816" width="11.42578125" customWidth="1"/>
    <col min="2817" max="2817" width="64.140625" customWidth="1"/>
    <col min="2818" max="2819" width="21" customWidth="1"/>
    <col min="2820" max="2820" width="3.7109375" customWidth="1"/>
    <col min="2821" max="2821" width="4.42578125" customWidth="1"/>
    <col min="2822" max="3064" width="11.42578125" hidden="1"/>
    <col min="3065" max="3065" width="2" customWidth="1"/>
    <col min="3066" max="3066" width="2.42578125" customWidth="1"/>
    <col min="3067" max="3067" width="22" customWidth="1"/>
    <col min="3068" max="3068" width="68.85546875" customWidth="1"/>
    <col min="3069" max="3070" width="21" customWidth="1"/>
    <col min="3071" max="3071" width="4.85546875" customWidth="1"/>
    <col min="3072" max="3072" width="11.42578125" customWidth="1"/>
    <col min="3073" max="3073" width="64.140625" customWidth="1"/>
    <col min="3074" max="3075" width="21" customWidth="1"/>
    <col min="3076" max="3076" width="3.7109375" customWidth="1"/>
    <col min="3077" max="3077" width="4.42578125" customWidth="1"/>
    <col min="3078" max="3320" width="11.42578125" hidden="1"/>
    <col min="3321" max="3321" width="2" customWidth="1"/>
    <col min="3322" max="3322" width="2.42578125" customWidth="1"/>
    <col min="3323" max="3323" width="22" customWidth="1"/>
    <col min="3324" max="3324" width="68.85546875" customWidth="1"/>
    <col min="3325" max="3326" width="21" customWidth="1"/>
    <col min="3327" max="3327" width="4.85546875" customWidth="1"/>
    <col min="3328" max="3328" width="11.42578125" customWidth="1"/>
    <col min="3329" max="3329" width="64.140625" customWidth="1"/>
    <col min="3330" max="3331" width="21" customWidth="1"/>
    <col min="3332" max="3332" width="3.7109375" customWidth="1"/>
    <col min="3333" max="3333" width="4.42578125" customWidth="1"/>
    <col min="3334" max="3576" width="11.42578125" hidden="1"/>
    <col min="3577" max="3577" width="2" customWidth="1"/>
    <col min="3578" max="3578" width="2.42578125" customWidth="1"/>
    <col min="3579" max="3579" width="22" customWidth="1"/>
    <col min="3580" max="3580" width="68.85546875" customWidth="1"/>
    <col min="3581" max="3582" width="21" customWidth="1"/>
    <col min="3583" max="3583" width="4.85546875" customWidth="1"/>
    <col min="3584" max="3584" width="11.42578125" customWidth="1"/>
    <col min="3585" max="3585" width="64.140625" customWidth="1"/>
    <col min="3586" max="3587" width="21" customWidth="1"/>
    <col min="3588" max="3588" width="3.7109375" customWidth="1"/>
    <col min="3589" max="3589" width="4.42578125" customWidth="1"/>
    <col min="3590" max="3832" width="11.42578125" hidden="1"/>
    <col min="3833" max="3833" width="2" customWidth="1"/>
    <col min="3834" max="3834" width="2.42578125" customWidth="1"/>
    <col min="3835" max="3835" width="22" customWidth="1"/>
    <col min="3836" max="3836" width="68.85546875" customWidth="1"/>
    <col min="3837" max="3838" width="21" customWidth="1"/>
    <col min="3839" max="3839" width="4.85546875" customWidth="1"/>
    <col min="3840" max="3840" width="11.42578125" customWidth="1"/>
    <col min="3841" max="3841" width="64.140625" customWidth="1"/>
    <col min="3842" max="3843" width="21" customWidth="1"/>
    <col min="3844" max="3844" width="3.7109375" customWidth="1"/>
    <col min="3845" max="3845" width="4.42578125" customWidth="1"/>
    <col min="3846" max="4088" width="11.42578125" hidden="1"/>
    <col min="4089" max="4089" width="2" customWidth="1"/>
    <col min="4090" max="4090" width="2.42578125" customWidth="1"/>
    <col min="4091" max="4091" width="22" customWidth="1"/>
    <col min="4092" max="4092" width="68.85546875" customWidth="1"/>
    <col min="4093" max="4094" width="21" customWidth="1"/>
    <col min="4095" max="4095" width="4.85546875" customWidth="1"/>
    <col min="4096" max="4096" width="11.42578125" customWidth="1"/>
    <col min="4097" max="4097" width="64.140625" customWidth="1"/>
    <col min="4098" max="4099" width="21" customWidth="1"/>
    <col min="4100" max="4100" width="3.7109375" customWidth="1"/>
    <col min="4101" max="4101" width="4.42578125" customWidth="1"/>
    <col min="4102" max="4344" width="11.42578125" hidden="1"/>
    <col min="4345" max="4345" width="2" customWidth="1"/>
    <col min="4346" max="4346" width="2.42578125" customWidth="1"/>
    <col min="4347" max="4347" width="22" customWidth="1"/>
    <col min="4348" max="4348" width="68.85546875" customWidth="1"/>
    <col min="4349" max="4350" width="21" customWidth="1"/>
    <col min="4351" max="4351" width="4.85546875" customWidth="1"/>
    <col min="4352" max="4352" width="11.42578125" customWidth="1"/>
    <col min="4353" max="4353" width="64.140625" customWidth="1"/>
    <col min="4354" max="4355" width="21" customWidth="1"/>
    <col min="4356" max="4356" width="3.7109375" customWidth="1"/>
    <col min="4357" max="4357" width="4.42578125" customWidth="1"/>
    <col min="4358" max="4600" width="11.42578125" hidden="1"/>
    <col min="4601" max="4601" width="2" customWidth="1"/>
    <col min="4602" max="4602" width="2.42578125" customWidth="1"/>
    <col min="4603" max="4603" width="22" customWidth="1"/>
    <col min="4604" max="4604" width="68.85546875" customWidth="1"/>
    <col min="4605" max="4606" width="21" customWidth="1"/>
    <col min="4607" max="4607" width="4.85546875" customWidth="1"/>
    <col min="4608" max="4608" width="11.42578125" customWidth="1"/>
    <col min="4609" max="4609" width="64.140625" customWidth="1"/>
    <col min="4610" max="4611" width="21" customWidth="1"/>
    <col min="4612" max="4612" width="3.7109375" customWidth="1"/>
    <col min="4613" max="4613" width="4.42578125" customWidth="1"/>
    <col min="4614" max="4856" width="11.42578125" hidden="1"/>
    <col min="4857" max="4857" width="2" customWidth="1"/>
    <col min="4858" max="4858" width="2.42578125" customWidth="1"/>
    <col min="4859" max="4859" width="22" customWidth="1"/>
    <col min="4860" max="4860" width="68.85546875" customWidth="1"/>
    <col min="4861" max="4862" width="21" customWidth="1"/>
    <col min="4863" max="4863" width="4.85546875" customWidth="1"/>
    <col min="4864" max="4864" width="11.42578125" customWidth="1"/>
    <col min="4865" max="4865" width="64.140625" customWidth="1"/>
    <col min="4866" max="4867" width="21" customWidth="1"/>
    <col min="4868" max="4868" width="3.7109375" customWidth="1"/>
    <col min="4869" max="4869" width="4.42578125" customWidth="1"/>
    <col min="4870" max="5112" width="11.42578125" hidden="1"/>
    <col min="5113" max="5113" width="2" customWidth="1"/>
    <col min="5114" max="5114" width="2.42578125" customWidth="1"/>
    <col min="5115" max="5115" width="22" customWidth="1"/>
    <col min="5116" max="5116" width="68.85546875" customWidth="1"/>
    <col min="5117" max="5118" width="21" customWidth="1"/>
    <col min="5119" max="5119" width="4.85546875" customWidth="1"/>
    <col min="5120" max="5120" width="11.42578125" customWidth="1"/>
    <col min="5121" max="5121" width="64.140625" customWidth="1"/>
    <col min="5122" max="5123" width="21" customWidth="1"/>
    <col min="5124" max="5124" width="3.7109375" customWidth="1"/>
    <col min="5125" max="5125" width="4.42578125" customWidth="1"/>
    <col min="5126" max="5368" width="11.42578125" hidden="1"/>
    <col min="5369" max="5369" width="2" customWidth="1"/>
    <col min="5370" max="5370" width="2.42578125" customWidth="1"/>
    <col min="5371" max="5371" width="22" customWidth="1"/>
    <col min="5372" max="5372" width="68.85546875" customWidth="1"/>
    <col min="5373" max="5374" width="21" customWidth="1"/>
    <col min="5375" max="5375" width="4.85546875" customWidth="1"/>
    <col min="5376" max="5376" width="11.42578125" customWidth="1"/>
    <col min="5377" max="5377" width="64.140625" customWidth="1"/>
    <col min="5378" max="5379" width="21" customWidth="1"/>
    <col min="5380" max="5380" width="3.7109375" customWidth="1"/>
    <col min="5381" max="5381" width="4.42578125" customWidth="1"/>
    <col min="5382" max="5624" width="11.42578125" hidden="1"/>
    <col min="5625" max="5625" width="2" customWidth="1"/>
    <col min="5626" max="5626" width="2.42578125" customWidth="1"/>
    <col min="5627" max="5627" width="22" customWidth="1"/>
    <col min="5628" max="5628" width="68.85546875" customWidth="1"/>
    <col min="5629" max="5630" width="21" customWidth="1"/>
    <col min="5631" max="5631" width="4.85546875" customWidth="1"/>
    <col min="5632" max="5632" width="11.42578125" customWidth="1"/>
    <col min="5633" max="5633" width="64.140625" customWidth="1"/>
    <col min="5634" max="5635" width="21" customWidth="1"/>
    <col min="5636" max="5636" width="3.7109375" customWidth="1"/>
    <col min="5637" max="5637" width="4.42578125" customWidth="1"/>
    <col min="5638" max="5880" width="11.42578125" hidden="1"/>
    <col min="5881" max="5881" width="2" customWidth="1"/>
    <col min="5882" max="5882" width="2.42578125" customWidth="1"/>
    <col min="5883" max="5883" width="22" customWidth="1"/>
    <col min="5884" max="5884" width="68.85546875" customWidth="1"/>
    <col min="5885" max="5886" width="21" customWidth="1"/>
    <col min="5887" max="5887" width="4.85546875" customWidth="1"/>
    <col min="5888" max="5888" width="11.42578125" customWidth="1"/>
    <col min="5889" max="5889" width="64.140625" customWidth="1"/>
    <col min="5890" max="5891" width="21" customWidth="1"/>
    <col min="5892" max="5892" width="3.7109375" customWidth="1"/>
    <col min="5893" max="5893" width="4.42578125" customWidth="1"/>
    <col min="5894" max="6136" width="11.42578125" hidden="1"/>
    <col min="6137" max="6137" width="2" customWidth="1"/>
    <col min="6138" max="6138" width="2.42578125" customWidth="1"/>
    <col min="6139" max="6139" width="22" customWidth="1"/>
    <col min="6140" max="6140" width="68.85546875" customWidth="1"/>
    <col min="6141" max="6142" width="21" customWidth="1"/>
    <col min="6143" max="6143" width="4.85546875" customWidth="1"/>
    <col min="6144" max="6144" width="11.42578125" customWidth="1"/>
    <col min="6145" max="6145" width="64.140625" customWidth="1"/>
    <col min="6146" max="6147" width="21" customWidth="1"/>
    <col min="6148" max="6148" width="3.7109375" customWidth="1"/>
    <col min="6149" max="6149" width="4.42578125" customWidth="1"/>
    <col min="6150" max="6392" width="11.42578125" hidden="1"/>
    <col min="6393" max="6393" width="2" customWidth="1"/>
    <col min="6394" max="6394" width="2.42578125" customWidth="1"/>
    <col min="6395" max="6395" width="22" customWidth="1"/>
    <col min="6396" max="6396" width="68.85546875" customWidth="1"/>
    <col min="6397" max="6398" width="21" customWidth="1"/>
    <col min="6399" max="6399" width="4.85546875" customWidth="1"/>
    <col min="6400" max="6400" width="11.42578125" customWidth="1"/>
    <col min="6401" max="6401" width="64.140625" customWidth="1"/>
    <col min="6402" max="6403" width="21" customWidth="1"/>
    <col min="6404" max="6404" width="3.7109375" customWidth="1"/>
    <col min="6405" max="6405" width="4.42578125" customWidth="1"/>
    <col min="6406" max="6648" width="11.42578125" hidden="1"/>
    <col min="6649" max="6649" width="2" customWidth="1"/>
    <col min="6650" max="6650" width="2.42578125" customWidth="1"/>
    <col min="6651" max="6651" width="22" customWidth="1"/>
    <col min="6652" max="6652" width="68.85546875" customWidth="1"/>
    <col min="6653" max="6654" width="21" customWidth="1"/>
    <col min="6655" max="6655" width="4.85546875" customWidth="1"/>
    <col min="6656" max="6656" width="11.42578125" customWidth="1"/>
    <col min="6657" max="6657" width="64.140625" customWidth="1"/>
    <col min="6658" max="6659" width="21" customWidth="1"/>
    <col min="6660" max="6660" width="3.7109375" customWidth="1"/>
    <col min="6661" max="6661" width="4.42578125" customWidth="1"/>
    <col min="6662" max="6904" width="11.42578125" hidden="1"/>
    <col min="6905" max="6905" width="2" customWidth="1"/>
    <col min="6906" max="6906" width="2.42578125" customWidth="1"/>
    <col min="6907" max="6907" width="22" customWidth="1"/>
    <col min="6908" max="6908" width="68.85546875" customWidth="1"/>
    <col min="6909" max="6910" width="21" customWidth="1"/>
    <col min="6911" max="6911" width="4.85546875" customWidth="1"/>
    <col min="6912" max="6912" width="11.42578125" customWidth="1"/>
    <col min="6913" max="6913" width="64.140625" customWidth="1"/>
    <col min="6914" max="6915" width="21" customWidth="1"/>
    <col min="6916" max="6916" width="3.7109375" customWidth="1"/>
    <col min="6917" max="6917" width="4.42578125" customWidth="1"/>
    <col min="6918" max="7160" width="11.42578125" hidden="1"/>
    <col min="7161" max="7161" width="2" customWidth="1"/>
    <col min="7162" max="7162" width="2.42578125" customWidth="1"/>
    <col min="7163" max="7163" width="22" customWidth="1"/>
    <col min="7164" max="7164" width="68.85546875" customWidth="1"/>
    <col min="7165" max="7166" width="21" customWidth="1"/>
    <col min="7167" max="7167" width="4.85546875" customWidth="1"/>
    <col min="7168" max="7168" width="11.42578125" customWidth="1"/>
    <col min="7169" max="7169" width="64.140625" customWidth="1"/>
    <col min="7170" max="7171" width="21" customWidth="1"/>
    <col min="7172" max="7172" width="3.7109375" customWidth="1"/>
    <col min="7173" max="7173" width="4.42578125" customWidth="1"/>
    <col min="7174" max="7416" width="11.42578125" hidden="1"/>
    <col min="7417" max="7417" width="2" customWidth="1"/>
    <col min="7418" max="7418" width="2.42578125" customWidth="1"/>
    <col min="7419" max="7419" width="22" customWidth="1"/>
    <col min="7420" max="7420" width="68.85546875" customWidth="1"/>
    <col min="7421" max="7422" width="21" customWidth="1"/>
    <col min="7423" max="7423" width="4.85546875" customWidth="1"/>
    <col min="7424" max="7424" width="11.42578125" customWidth="1"/>
    <col min="7425" max="7425" width="64.140625" customWidth="1"/>
    <col min="7426" max="7427" width="21" customWidth="1"/>
    <col min="7428" max="7428" width="3.7109375" customWidth="1"/>
    <col min="7429" max="7429" width="4.42578125" customWidth="1"/>
    <col min="7430" max="7672" width="11.42578125" hidden="1"/>
    <col min="7673" max="7673" width="2" customWidth="1"/>
    <col min="7674" max="7674" width="2.42578125" customWidth="1"/>
    <col min="7675" max="7675" width="22" customWidth="1"/>
    <col min="7676" max="7676" width="68.85546875" customWidth="1"/>
    <col min="7677" max="7678" width="21" customWidth="1"/>
    <col min="7679" max="7679" width="4.85546875" customWidth="1"/>
    <col min="7680" max="7680" width="11.42578125" customWidth="1"/>
    <col min="7681" max="7681" width="64.140625" customWidth="1"/>
    <col min="7682" max="7683" width="21" customWidth="1"/>
    <col min="7684" max="7684" width="3.7109375" customWidth="1"/>
    <col min="7685" max="7685" width="4.42578125" customWidth="1"/>
    <col min="7686" max="7928" width="11.42578125" hidden="1"/>
    <col min="7929" max="7929" width="2" customWidth="1"/>
    <col min="7930" max="7930" width="2.42578125" customWidth="1"/>
    <col min="7931" max="7931" width="22" customWidth="1"/>
    <col min="7932" max="7932" width="68.85546875" customWidth="1"/>
    <col min="7933" max="7934" width="21" customWidth="1"/>
    <col min="7935" max="7935" width="4.85546875" customWidth="1"/>
    <col min="7936" max="7936" width="11.42578125" customWidth="1"/>
    <col min="7937" max="7937" width="64.140625" customWidth="1"/>
    <col min="7938" max="7939" width="21" customWidth="1"/>
    <col min="7940" max="7940" width="3.7109375" customWidth="1"/>
    <col min="7941" max="7941" width="4.42578125" customWidth="1"/>
    <col min="7942" max="8184" width="11.42578125" hidden="1"/>
    <col min="8185" max="8185" width="2" customWidth="1"/>
    <col min="8186" max="8186" width="2.42578125" customWidth="1"/>
    <col min="8187" max="8187" width="22" customWidth="1"/>
    <col min="8188" max="8188" width="68.85546875" customWidth="1"/>
    <col min="8189" max="8190" width="21" customWidth="1"/>
    <col min="8191" max="8191" width="4.85546875" customWidth="1"/>
    <col min="8192" max="8192" width="11.42578125" customWidth="1"/>
    <col min="8193" max="8193" width="64.140625" customWidth="1"/>
    <col min="8194" max="8195" width="21" customWidth="1"/>
    <col min="8196" max="8196" width="3.7109375" customWidth="1"/>
    <col min="8197" max="8197" width="4.42578125" customWidth="1"/>
    <col min="8198" max="8440" width="11.42578125" hidden="1"/>
    <col min="8441" max="8441" width="2" customWidth="1"/>
    <col min="8442" max="8442" width="2.42578125" customWidth="1"/>
    <col min="8443" max="8443" width="22" customWidth="1"/>
    <col min="8444" max="8444" width="68.85546875" customWidth="1"/>
    <col min="8445" max="8446" width="21" customWidth="1"/>
    <col min="8447" max="8447" width="4.85546875" customWidth="1"/>
    <col min="8448" max="8448" width="11.42578125" customWidth="1"/>
    <col min="8449" max="8449" width="64.140625" customWidth="1"/>
    <col min="8450" max="8451" width="21" customWidth="1"/>
    <col min="8452" max="8452" width="3.7109375" customWidth="1"/>
    <col min="8453" max="8453" width="4.42578125" customWidth="1"/>
    <col min="8454" max="8696" width="11.42578125" hidden="1"/>
    <col min="8697" max="8697" width="2" customWidth="1"/>
    <col min="8698" max="8698" width="2.42578125" customWidth="1"/>
    <col min="8699" max="8699" width="22" customWidth="1"/>
    <col min="8700" max="8700" width="68.85546875" customWidth="1"/>
    <col min="8701" max="8702" width="21" customWidth="1"/>
    <col min="8703" max="8703" width="4.85546875" customWidth="1"/>
    <col min="8704" max="8704" width="11.42578125" customWidth="1"/>
    <col min="8705" max="8705" width="64.140625" customWidth="1"/>
    <col min="8706" max="8707" width="21" customWidth="1"/>
    <col min="8708" max="8708" width="3.7109375" customWidth="1"/>
    <col min="8709" max="8709" width="4.42578125" customWidth="1"/>
    <col min="8710" max="8952" width="11.42578125" hidden="1"/>
    <col min="8953" max="8953" width="2" customWidth="1"/>
    <col min="8954" max="8954" width="2.42578125" customWidth="1"/>
    <col min="8955" max="8955" width="22" customWidth="1"/>
    <col min="8956" max="8956" width="68.85546875" customWidth="1"/>
    <col min="8957" max="8958" width="21" customWidth="1"/>
    <col min="8959" max="8959" width="4.85546875" customWidth="1"/>
    <col min="8960" max="8960" width="11.42578125" customWidth="1"/>
    <col min="8961" max="8961" width="64.140625" customWidth="1"/>
    <col min="8962" max="8963" width="21" customWidth="1"/>
    <col min="8964" max="8964" width="3.7109375" customWidth="1"/>
    <col min="8965" max="8965" width="4.42578125" customWidth="1"/>
    <col min="8966" max="9208" width="11.42578125" hidden="1"/>
    <col min="9209" max="9209" width="2" customWidth="1"/>
    <col min="9210" max="9210" width="2.42578125" customWidth="1"/>
    <col min="9211" max="9211" width="22" customWidth="1"/>
    <col min="9212" max="9212" width="68.85546875" customWidth="1"/>
    <col min="9213" max="9214" width="21" customWidth="1"/>
    <col min="9215" max="9215" width="4.85546875" customWidth="1"/>
    <col min="9216" max="9216" width="11.42578125" customWidth="1"/>
    <col min="9217" max="9217" width="64.140625" customWidth="1"/>
    <col min="9218" max="9219" width="21" customWidth="1"/>
    <col min="9220" max="9220" width="3.7109375" customWidth="1"/>
    <col min="9221" max="9221" width="4.42578125" customWidth="1"/>
    <col min="9222" max="9464" width="11.42578125" hidden="1"/>
    <col min="9465" max="9465" width="2" customWidth="1"/>
    <col min="9466" max="9466" width="2.42578125" customWidth="1"/>
    <col min="9467" max="9467" width="22" customWidth="1"/>
    <col min="9468" max="9468" width="68.85546875" customWidth="1"/>
    <col min="9469" max="9470" width="21" customWidth="1"/>
    <col min="9471" max="9471" width="4.85546875" customWidth="1"/>
    <col min="9472" max="9472" width="11.42578125" customWidth="1"/>
    <col min="9473" max="9473" width="64.140625" customWidth="1"/>
    <col min="9474" max="9475" width="21" customWidth="1"/>
    <col min="9476" max="9476" width="3.7109375" customWidth="1"/>
    <col min="9477" max="9477" width="4.42578125" customWidth="1"/>
    <col min="9478" max="9720" width="11.42578125" hidden="1"/>
    <col min="9721" max="9721" width="2" customWidth="1"/>
    <col min="9722" max="9722" width="2.42578125" customWidth="1"/>
    <col min="9723" max="9723" width="22" customWidth="1"/>
    <col min="9724" max="9724" width="68.85546875" customWidth="1"/>
    <col min="9725" max="9726" width="21" customWidth="1"/>
    <col min="9727" max="9727" width="4.85546875" customWidth="1"/>
    <col min="9728" max="9728" width="11.42578125" customWidth="1"/>
    <col min="9729" max="9729" width="64.140625" customWidth="1"/>
    <col min="9730" max="9731" width="21" customWidth="1"/>
    <col min="9732" max="9732" width="3.7109375" customWidth="1"/>
    <col min="9733" max="9733" width="4.42578125" customWidth="1"/>
    <col min="9734" max="9976" width="11.42578125" hidden="1"/>
    <col min="9977" max="9977" width="2" customWidth="1"/>
    <col min="9978" max="9978" width="2.42578125" customWidth="1"/>
    <col min="9979" max="9979" width="22" customWidth="1"/>
    <col min="9980" max="9980" width="68.85546875" customWidth="1"/>
    <col min="9981" max="9982" width="21" customWidth="1"/>
    <col min="9983" max="9983" width="4.85546875" customWidth="1"/>
    <col min="9984" max="9984" width="11.42578125" customWidth="1"/>
    <col min="9985" max="9985" width="64.140625" customWidth="1"/>
    <col min="9986" max="9987" width="21" customWidth="1"/>
    <col min="9988" max="9988" width="3.7109375" customWidth="1"/>
    <col min="9989" max="9989" width="4.42578125" customWidth="1"/>
    <col min="9990" max="10232" width="11.42578125" hidden="1"/>
    <col min="10233" max="10233" width="2" customWidth="1"/>
    <col min="10234" max="10234" width="2.42578125" customWidth="1"/>
    <col min="10235" max="10235" width="22" customWidth="1"/>
    <col min="10236" max="10236" width="68.85546875" customWidth="1"/>
    <col min="10237" max="10238" width="21" customWidth="1"/>
    <col min="10239" max="10239" width="4.85546875" customWidth="1"/>
    <col min="10240" max="10240" width="11.42578125" customWidth="1"/>
    <col min="10241" max="10241" width="64.140625" customWidth="1"/>
    <col min="10242" max="10243" width="21" customWidth="1"/>
    <col min="10244" max="10244" width="3.7109375" customWidth="1"/>
    <col min="10245" max="10245" width="4.42578125" customWidth="1"/>
    <col min="10246" max="10488" width="11.42578125" hidden="1"/>
    <col min="10489" max="10489" width="2" customWidth="1"/>
    <col min="10490" max="10490" width="2.42578125" customWidth="1"/>
    <col min="10491" max="10491" width="22" customWidth="1"/>
    <col min="10492" max="10492" width="68.85546875" customWidth="1"/>
    <col min="10493" max="10494" width="21" customWidth="1"/>
    <col min="10495" max="10495" width="4.85546875" customWidth="1"/>
    <col min="10496" max="10496" width="11.42578125" customWidth="1"/>
    <col min="10497" max="10497" width="64.140625" customWidth="1"/>
    <col min="10498" max="10499" width="21" customWidth="1"/>
    <col min="10500" max="10500" width="3.7109375" customWidth="1"/>
    <col min="10501" max="10501" width="4.42578125" customWidth="1"/>
    <col min="10502" max="10744" width="11.42578125" hidden="1"/>
    <col min="10745" max="10745" width="2" customWidth="1"/>
    <col min="10746" max="10746" width="2.42578125" customWidth="1"/>
    <col min="10747" max="10747" width="22" customWidth="1"/>
    <col min="10748" max="10748" width="68.85546875" customWidth="1"/>
    <col min="10749" max="10750" width="21" customWidth="1"/>
    <col min="10751" max="10751" width="4.85546875" customWidth="1"/>
    <col min="10752" max="10752" width="11.42578125" customWidth="1"/>
    <col min="10753" max="10753" width="64.140625" customWidth="1"/>
    <col min="10754" max="10755" width="21" customWidth="1"/>
    <col min="10756" max="10756" width="3.7109375" customWidth="1"/>
    <col min="10757" max="10757" width="4.42578125" customWidth="1"/>
    <col min="10758" max="11000" width="11.42578125" hidden="1"/>
    <col min="11001" max="11001" width="2" customWidth="1"/>
    <col min="11002" max="11002" width="2.42578125" customWidth="1"/>
    <col min="11003" max="11003" width="22" customWidth="1"/>
    <col min="11004" max="11004" width="68.85546875" customWidth="1"/>
    <col min="11005" max="11006" width="21" customWidth="1"/>
    <col min="11007" max="11007" width="4.85546875" customWidth="1"/>
    <col min="11008" max="11008" width="11.42578125" customWidth="1"/>
    <col min="11009" max="11009" width="64.140625" customWidth="1"/>
    <col min="11010" max="11011" width="21" customWidth="1"/>
    <col min="11012" max="11012" width="3.7109375" customWidth="1"/>
    <col min="11013" max="11013" width="4.42578125" customWidth="1"/>
    <col min="11014" max="11256" width="11.42578125" hidden="1"/>
    <col min="11257" max="11257" width="2" customWidth="1"/>
    <col min="11258" max="11258" width="2.42578125" customWidth="1"/>
    <col min="11259" max="11259" width="22" customWidth="1"/>
    <col min="11260" max="11260" width="68.85546875" customWidth="1"/>
    <col min="11261" max="11262" width="21" customWidth="1"/>
    <col min="11263" max="11263" width="4.85546875" customWidth="1"/>
    <col min="11264" max="11264" width="11.42578125" customWidth="1"/>
    <col min="11265" max="11265" width="64.140625" customWidth="1"/>
    <col min="11266" max="11267" width="21" customWidth="1"/>
    <col min="11268" max="11268" width="3.7109375" customWidth="1"/>
    <col min="11269" max="11269" width="4.42578125" customWidth="1"/>
    <col min="11270" max="11512" width="11.42578125" hidden="1"/>
    <col min="11513" max="11513" width="2" customWidth="1"/>
    <col min="11514" max="11514" width="2.42578125" customWidth="1"/>
    <col min="11515" max="11515" width="22" customWidth="1"/>
    <col min="11516" max="11516" width="68.85546875" customWidth="1"/>
    <col min="11517" max="11518" width="21" customWidth="1"/>
    <col min="11519" max="11519" width="4.85546875" customWidth="1"/>
    <col min="11520" max="11520" width="11.42578125" customWidth="1"/>
    <col min="11521" max="11521" width="64.140625" customWidth="1"/>
    <col min="11522" max="11523" width="21" customWidth="1"/>
    <col min="11524" max="11524" width="3.7109375" customWidth="1"/>
    <col min="11525" max="11525" width="4.42578125" customWidth="1"/>
    <col min="11526" max="11768" width="11.42578125" hidden="1"/>
    <col min="11769" max="11769" width="2" customWidth="1"/>
    <col min="11770" max="11770" width="2.42578125" customWidth="1"/>
    <col min="11771" max="11771" width="22" customWidth="1"/>
    <col min="11772" max="11772" width="68.85546875" customWidth="1"/>
    <col min="11773" max="11774" width="21" customWidth="1"/>
    <col min="11775" max="11775" width="4.85546875" customWidth="1"/>
    <col min="11776" max="11776" width="11.42578125" customWidth="1"/>
    <col min="11777" max="11777" width="64.140625" customWidth="1"/>
    <col min="11778" max="11779" width="21" customWidth="1"/>
    <col min="11780" max="11780" width="3.7109375" customWidth="1"/>
    <col min="11781" max="11781" width="4.42578125" customWidth="1"/>
    <col min="11782" max="12024" width="11.42578125" hidden="1"/>
    <col min="12025" max="12025" width="2" customWidth="1"/>
    <col min="12026" max="12026" width="2.42578125" customWidth="1"/>
    <col min="12027" max="12027" width="22" customWidth="1"/>
    <col min="12028" max="12028" width="68.85546875" customWidth="1"/>
    <col min="12029" max="12030" width="21" customWidth="1"/>
    <col min="12031" max="12031" width="4.85546875" customWidth="1"/>
    <col min="12032" max="12032" width="11.42578125" customWidth="1"/>
    <col min="12033" max="12033" width="64.140625" customWidth="1"/>
    <col min="12034" max="12035" width="21" customWidth="1"/>
    <col min="12036" max="12036" width="3.7109375" customWidth="1"/>
    <col min="12037" max="12037" width="4.42578125" customWidth="1"/>
    <col min="12038" max="12280" width="11.42578125" hidden="1"/>
    <col min="12281" max="12281" width="2" customWidth="1"/>
    <col min="12282" max="12282" width="2.42578125" customWidth="1"/>
    <col min="12283" max="12283" width="22" customWidth="1"/>
    <col min="12284" max="12284" width="68.85546875" customWidth="1"/>
    <col min="12285" max="12286" width="21" customWidth="1"/>
    <col min="12287" max="12287" width="4.85546875" customWidth="1"/>
    <col min="12288" max="12288" width="11.42578125" customWidth="1"/>
    <col min="12289" max="12289" width="64.140625" customWidth="1"/>
    <col min="12290" max="12291" width="21" customWidth="1"/>
    <col min="12292" max="12292" width="3.7109375" customWidth="1"/>
    <col min="12293" max="12293" width="4.42578125" customWidth="1"/>
    <col min="12294" max="12536" width="11.42578125" hidden="1"/>
    <col min="12537" max="12537" width="2" customWidth="1"/>
    <col min="12538" max="12538" width="2.42578125" customWidth="1"/>
    <col min="12539" max="12539" width="22" customWidth="1"/>
    <col min="12540" max="12540" width="68.85546875" customWidth="1"/>
    <col min="12541" max="12542" width="21" customWidth="1"/>
    <col min="12543" max="12543" width="4.85546875" customWidth="1"/>
    <col min="12544" max="12544" width="11.42578125" customWidth="1"/>
    <col min="12545" max="12545" width="64.140625" customWidth="1"/>
    <col min="12546" max="12547" width="21" customWidth="1"/>
    <col min="12548" max="12548" width="3.7109375" customWidth="1"/>
    <col min="12549" max="12549" width="4.42578125" customWidth="1"/>
    <col min="12550" max="12792" width="11.42578125" hidden="1"/>
    <col min="12793" max="12793" width="2" customWidth="1"/>
    <col min="12794" max="12794" width="2.42578125" customWidth="1"/>
    <col min="12795" max="12795" width="22" customWidth="1"/>
    <col min="12796" max="12796" width="68.85546875" customWidth="1"/>
    <col min="12797" max="12798" width="21" customWidth="1"/>
    <col min="12799" max="12799" width="4.85546875" customWidth="1"/>
    <col min="12800" max="12800" width="11.42578125" customWidth="1"/>
    <col min="12801" max="12801" width="64.140625" customWidth="1"/>
    <col min="12802" max="12803" width="21" customWidth="1"/>
    <col min="12804" max="12804" width="3.7109375" customWidth="1"/>
    <col min="12805" max="12805" width="4.42578125" customWidth="1"/>
    <col min="12806" max="13048" width="11.42578125" hidden="1"/>
    <col min="13049" max="13049" width="2" customWidth="1"/>
    <col min="13050" max="13050" width="2.42578125" customWidth="1"/>
    <col min="13051" max="13051" width="22" customWidth="1"/>
    <col min="13052" max="13052" width="68.85546875" customWidth="1"/>
    <col min="13053" max="13054" width="21" customWidth="1"/>
    <col min="13055" max="13055" width="4.85546875" customWidth="1"/>
    <col min="13056" max="13056" width="11.42578125" customWidth="1"/>
    <col min="13057" max="13057" width="64.140625" customWidth="1"/>
    <col min="13058" max="13059" width="21" customWidth="1"/>
    <col min="13060" max="13060" width="3.7109375" customWidth="1"/>
    <col min="13061" max="13061" width="4.42578125" customWidth="1"/>
    <col min="13062" max="13304" width="11.42578125" hidden="1"/>
    <col min="13305" max="13305" width="2" customWidth="1"/>
    <col min="13306" max="13306" width="2.42578125" customWidth="1"/>
    <col min="13307" max="13307" width="22" customWidth="1"/>
    <col min="13308" max="13308" width="68.85546875" customWidth="1"/>
    <col min="13309" max="13310" width="21" customWidth="1"/>
    <col min="13311" max="13311" width="4.85546875" customWidth="1"/>
    <col min="13312" max="13312" width="11.42578125" customWidth="1"/>
    <col min="13313" max="13313" width="64.140625" customWidth="1"/>
    <col min="13314" max="13315" width="21" customWidth="1"/>
    <col min="13316" max="13316" width="3.7109375" customWidth="1"/>
    <col min="13317" max="13317" width="4.42578125" customWidth="1"/>
    <col min="13318" max="13560" width="11.42578125" hidden="1"/>
    <col min="13561" max="13561" width="2" customWidth="1"/>
    <col min="13562" max="13562" width="2.42578125" customWidth="1"/>
    <col min="13563" max="13563" width="22" customWidth="1"/>
    <col min="13564" max="13564" width="68.85546875" customWidth="1"/>
    <col min="13565" max="13566" width="21" customWidth="1"/>
    <col min="13567" max="13567" width="4.85546875" customWidth="1"/>
    <col min="13568" max="13568" width="11.42578125" customWidth="1"/>
    <col min="13569" max="13569" width="64.140625" customWidth="1"/>
    <col min="13570" max="13571" width="21" customWidth="1"/>
    <col min="13572" max="13572" width="3.7109375" customWidth="1"/>
    <col min="13573" max="13573" width="4.42578125" customWidth="1"/>
    <col min="13574" max="13816" width="11.42578125" hidden="1"/>
    <col min="13817" max="13817" width="2" customWidth="1"/>
    <col min="13818" max="13818" width="2.42578125" customWidth="1"/>
    <col min="13819" max="13819" width="22" customWidth="1"/>
    <col min="13820" max="13820" width="68.85546875" customWidth="1"/>
    <col min="13821" max="13822" width="21" customWidth="1"/>
    <col min="13823" max="13823" width="4.85546875" customWidth="1"/>
    <col min="13824" max="13824" width="11.42578125" customWidth="1"/>
    <col min="13825" max="13825" width="64.140625" customWidth="1"/>
    <col min="13826" max="13827" width="21" customWidth="1"/>
    <col min="13828" max="13828" width="3.7109375" customWidth="1"/>
    <col min="13829" max="13829" width="4.42578125" customWidth="1"/>
    <col min="13830" max="14072" width="11.42578125" hidden="1"/>
    <col min="14073" max="14073" width="2" customWidth="1"/>
    <col min="14074" max="14074" width="2.42578125" customWidth="1"/>
    <col min="14075" max="14075" width="22" customWidth="1"/>
    <col min="14076" max="14076" width="68.85546875" customWidth="1"/>
    <col min="14077" max="14078" width="21" customWidth="1"/>
    <col min="14079" max="14079" width="4.85546875" customWidth="1"/>
    <col min="14080" max="14080" width="11.42578125" customWidth="1"/>
    <col min="14081" max="14081" width="64.140625" customWidth="1"/>
    <col min="14082" max="14083" width="21" customWidth="1"/>
    <col min="14084" max="14084" width="3.7109375" customWidth="1"/>
    <col min="14085" max="14085" width="4.42578125" customWidth="1"/>
    <col min="14086" max="14328" width="11.42578125" hidden="1"/>
    <col min="14329" max="14329" width="2" customWidth="1"/>
    <col min="14330" max="14330" width="2.42578125" customWidth="1"/>
    <col min="14331" max="14331" width="22" customWidth="1"/>
    <col min="14332" max="14332" width="68.85546875" customWidth="1"/>
    <col min="14333" max="14334" width="21" customWidth="1"/>
    <col min="14335" max="14335" width="4.85546875" customWidth="1"/>
    <col min="14336" max="14336" width="11.42578125" customWidth="1"/>
    <col min="14337" max="14337" width="64.140625" customWidth="1"/>
    <col min="14338" max="14339" width="21" customWidth="1"/>
    <col min="14340" max="14340" width="3.7109375" customWidth="1"/>
    <col min="14341" max="14341" width="4.42578125" customWidth="1"/>
    <col min="14342" max="14584" width="11.42578125" hidden="1"/>
    <col min="14585" max="14585" width="2" customWidth="1"/>
    <col min="14586" max="14586" width="2.42578125" customWidth="1"/>
    <col min="14587" max="14587" width="22" customWidth="1"/>
    <col min="14588" max="14588" width="68.85546875" customWidth="1"/>
    <col min="14589" max="14590" width="21" customWidth="1"/>
    <col min="14591" max="14591" width="4.85546875" customWidth="1"/>
    <col min="14592" max="14592" width="11.42578125" customWidth="1"/>
    <col min="14593" max="14593" width="64.140625" customWidth="1"/>
    <col min="14594" max="14595" width="21" customWidth="1"/>
    <col min="14596" max="14596" width="3.7109375" customWidth="1"/>
    <col min="14597" max="14597" width="4.42578125" customWidth="1"/>
    <col min="14598" max="14840" width="11.42578125" hidden="1"/>
    <col min="14841" max="14841" width="2" customWidth="1"/>
    <col min="14842" max="14842" width="2.42578125" customWidth="1"/>
    <col min="14843" max="14843" width="22" customWidth="1"/>
    <col min="14844" max="14844" width="68.85546875" customWidth="1"/>
    <col min="14845" max="14846" width="21" customWidth="1"/>
    <col min="14847" max="14847" width="4.85546875" customWidth="1"/>
    <col min="14848" max="14848" width="11.42578125" customWidth="1"/>
    <col min="14849" max="14849" width="64.140625" customWidth="1"/>
    <col min="14850" max="14851" width="21" customWidth="1"/>
    <col min="14852" max="14852" width="3.7109375" customWidth="1"/>
    <col min="14853" max="14853" width="4.42578125" customWidth="1"/>
    <col min="14854" max="15096" width="11.42578125" hidden="1"/>
    <col min="15097" max="15097" width="2" customWidth="1"/>
    <col min="15098" max="15098" width="2.42578125" customWidth="1"/>
    <col min="15099" max="15099" width="22" customWidth="1"/>
    <col min="15100" max="15100" width="68.85546875" customWidth="1"/>
    <col min="15101" max="15102" width="21" customWidth="1"/>
    <col min="15103" max="15103" width="4.85546875" customWidth="1"/>
    <col min="15104" max="15104" width="11.42578125" customWidth="1"/>
    <col min="15105" max="15105" width="64.140625" customWidth="1"/>
    <col min="15106" max="15107" width="21" customWidth="1"/>
    <col min="15108" max="15108" width="3.7109375" customWidth="1"/>
    <col min="15109" max="15109" width="4.42578125" customWidth="1"/>
    <col min="15110" max="15352" width="11.42578125" hidden="1"/>
    <col min="15353" max="15353" width="2" customWidth="1"/>
    <col min="15354" max="15354" width="2.42578125" customWidth="1"/>
    <col min="15355" max="15355" width="22" customWidth="1"/>
    <col min="15356" max="15356" width="68.85546875" customWidth="1"/>
    <col min="15357" max="15358" width="21" customWidth="1"/>
    <col min="15359" max="15359" width="4.85546875" customWidth="1"/>
    <col min="15360" max="15360" width="11.42578125" customWidth="1"/>
    <col min="15361" max="15361" width="64.140625" customWidth="1"/>
    <col min="15362" max="15363" width="21" customWidth="1"/>
    <col min="15364" max="15364" width="3.7109375" customWidth="1"/>
    <col min="15365" max="15365" width="4.42578125" customWidth="1"/>
    <col min="15366" max="15608" width="11.42578125" hidden="1"/>
    <col min="15609" max="15609" width="2" customWidth="1"/>
    <col min="15610" max="15610" width="2.42578125" customWidth="1"/>
    <col min="15611" max="15611" width="22" customWidth="1"/>
    <col min="15612" max="15612" width="68.85546875" customWidth="1"/>
    <col min="15613" max="15614" width="21" customWidth="1"/>
    <col min="15615" max="15615" width="4.85546875" customWidth="1"/>
    <col min="15616" max="15616" width="11.42578125" customWidth="1"/>
    <col min="15617" max="15617" width="64.140625" customWidth="1"/>
    <col min="15618" max="15619" width="21" customWidth="1"/>
    <col min="15620" max="15620" width="3.7109375" customWidth="1"/>
    <col min="15621" max="15621" width="4.42578125" customWidth="1"/>
    <col min="15622" max="15864" width="11.42578125" hidden="1"/>
    <col min="15865" max="15865" width="2" customWidth="1"/>
    <col min="15866" max="15866" width="2.42578125" customWidth="1"/>
    <col min="15867" max="15867" width="22" customWidth="1"/>
    <col min="15868" max="15868" width="68.85546875" customWidth="1"/>
    <col min="15869" max="15870" width="21" customWidth="1"/>
    <col min="15871" max="15871" width="4.85546875" customWidth="1"/>
    <col min="15872" max="15872" width="11.42578125" customWidth="1"/>
    <col min="15873" max="15873" width="64.140625" customWidth="1"/>
    <col min="15874" max="15875" width="21" customWidth="1"/>
    <col min="15876" max="15876" width="3.7109375" customWidth="1"/>
    <col min="15877" max="15877" width="4.42578125" customWidth="1"/>
    <col min="15878" max="16120" width="11.42578125" hidden="1"/>
    <col min="16121" max="16121" width="2" customWidth="1"/>
    <col min="16122" max="16122" width="2.42578125" customWidth="1"/>
    <col min="16123" max="16123" width="22" customWidth="1"/>
    <col min="16124" max="16124" width="68.85546875" customWidth="1"/>
    <col min="16125" max="16126" width="21" customWidth="1"/>
    <col min="16127" max="16127" width="4.85546875" customWidth="1"/>
    <col min="16128" max="16128" width="11.42578125" customWidth="1"/>
    <col min="16129" max="16129" width="64.140625" customWidth="1"/>
    <col min="16130" max="16131" width="21" customWidth="1"/>
    <col min="16132" max="16132" width="3.7109375" customWidth="1"/>
    <col min="16133" max="16133" width="4.42578125" customWidth="1"/>
    <col min="16142" max="16384" width="11.42578125" hidden="1"/>
  </cols>
  <sheetData>
    <row r="1" spans="2:7"/>
    <row r="2" spans="2:7" ht="15.75">
      <c r="B2" s="414" t="s">
        <v>145</v>
      </c>
      <c r="C2" s="414"/>
      <c r="D2" s="414"/>
      <c r="E2" s="414"/>
      <c r="F2" s="414"/>
      <c r="G2" s="18"/>
    </row>
    <row r="3" spans="2:7">
      <c r="B3" s="415" t="s">
        <v>162</v>
      </c>
      <c r="C3" s="415"/>
      <c r="D3" s="415"/>
      <c r="E3" s="415"/>
      <c r="F3" s="415"/>
      <c r="G3" s="18"/>
    </row>
    <row r="4" spans="2:7">
      <c r="B4" s="415" t="s">
        <v>92</v>
      </c>
      <c r="C4" s="415"/>
      <c r="D4" s="415"/>
      <c r="E4" s="415"/>
      <c r="F4" s="415"/>
      <c r="G4" s="19"/>
    </row>
    <row r="5" spans="2:7">
      <c r="B5" s="416" t="s">
        <v>159</v>
      </c>
      <c r="C5" s="417"/>
      <c r="D5" s="417"/>
      <c r="E5" s="417"/>
      <c r="F5" s="417"/>
      <c r="G5" s="19"/>
    </row>
    <row r="6" spans="2:7">
      <c r="B6" s="415" t="s">
        <v>93</v>
      </c>
      <c r="C6" s="415"/>
      <c r="D6" s="415"/>
      <c r="E6" s="415"/>
      <c r="F6" s="415"/>
      <c r="G6" s="19"/>
    </row>
    <row r="7" spans="2:7" ht="10.5" customHeight="1">
      <c r="B7" s="162"/>
      <c r="C7" s="20"/>
      <c r="G7" s="1"/>
    </row>
    <row r="8" spans="2:7" ht="15.75" customHeight="1">
      <c r="B8" s="163"/>
      <c r="C8" s="408" t="s">
        <v>2</v>
      </c>
      <c r="D8" s="408"/>
      <c r="E8" s="21">
        <v>2022</v>
      </c>
      <c r="F8" s="240">
        <v>2021</v>
      </c>
      <c r="G8" s="22"/>
    </row>
    <row r="9" spans="2:7" ht="9.75" customHeight="1">
      <c r="B9" s="164"/>
      <c r="C9" s="94"/>
      <c r="D9" s="94"/>
      <c r="E9" s="95"/>
      <c r="F9" s="241"/>
      <c r="G9" s="6"/>
    </row>
    <row r="10" spans="2:7" ht="15" customHeight="1">
      <c r="B10" s="165"/>
      <c r="C10" s="410" t="s">
        <v>94</v>
      </c>
      <c r="D10" s="410"/>
      <c r="E10" s="204"/>
      <c r="F10" s="209"/>
      <c r="G10" s="6"/>
    </row>
    <row r="11" spans="2:7" ht="15" customHeight="1">
      <c r="B11" s="166"/>
      <c r="C11" s="411" t="s">
        <v>96</v>
      </c>
      <c r="D11" s="411"/>
      <c r="E11" s="205">
        <f>SUM(E12:E18)</f>
        <v>12433510</v>
      </c>
      <c r="F11" s="205">
        <f>SUM(F12:F18)</f>
        <v>17471237</v>
      </c>
      <c r="G11" s="25"/>
    </row>
    <row r="12" spans="2:7" ht="11.25" customHeight="1">
      <c r="B12" s="166"/>
      <c r="C12" s="409" t="s">
        <v>3</v>
      </c>
      <c r="D12" s="409"/>
      <c r="E12" s="206">
        <v>0</v>
      </c>
      <c r="F12" s="206">
        <v>0</v>
      </c>
      <c r="G12" s="25"/>
    </row>
    <row r="13" spans="2:7" ht="11.25" customHeight="1">
      <c r="B13" s="166"/>
      <c r="C13" s="409" t="s">
        <v>99</v>
      </c>
      <c r="D13" s="409"/>
      <c r="E13" s="206">
        <v>0</v>
      </c>
      <c r="F13" s="206">
        <v>0</v>
      </c>
      <c r="G13" s="25"/>
    </row>
    <row r="14" spans="2:7" ht="11.25" customHeight="1">
      <c r="B14" s="166"/>
      <c r="C14" s="409" t="s">
        <v>5</v>
      </c>
      <c r="D14" s="409"/>
      <c r="E14" s="206">
        <v>0</v>
      </c>
      <c r="F14" s="206">
        <v>0</v>
      </c>
      <c r="G14" s="25"/>
    </row>
    <row r="15" spans="2:7" ht="11.25" customHeight="1">
      <c r="B15" s="166"/>
      <c r="C15" s="409" t="s">
        <v>7</v>
      </c>
      <c r="D15" s="409"/>
      <c r="E15" s="206">
        <v>0</v>
      </c>
      <c r="F15" s="206">
        <v>0</v>
      </c>
      <c r="G15" s="25"/>
    </row>
    <row r="16" spans="2:7" ht="11.25" customHeight="1">
      <c r="B16" s="166"/>
      <c r="C16" s="409" t="s">
        <v>29</v>
      </c>
      <c r="D16" s="409"/>
      <c r="E16" s="206">
        <v>0</v>
      </c>
      <c r="F16" s="206">
        <v>0</v>
      </c>
      <c r="G16" s="25"/>
    </row>
    <row r="17" spans="2:7" ht="11.25" customHeight="1">
      <c r="B17" s="166"/>
      <c r="C17" s="409" t="s">
        <v>149</v>
      </c>
      <c r="D17" s="409"/>
      <c r="E17" s="206">
        <v>0</v>
      </c>
      <c r="F17" s="206">
        <v>0</v>
      </c>
      <c r="G17" s="25"/>
    </row>
    <row r="18" spans="2:7" ht="15" customHeight="1">
      <c r="B18" s="166"/>
      <c r="C18" s="409" t="s">
        <v>100</v>
      </c>
      <c r="D18" s="409"/>
      <c r="E18" s="207">
        <v>12433510</v>
      </c>
      <c r="F18" s="207">
        <v>17471237</v>
      </c>
      <c r="G18" s="25"/>
    </row>
    <row r="19" spans="2:7" ht="8.25" customHeight="1">
      <c r="B19" s="166"/>
      <c r="C19" s="96"/>
      <c r="D19" s="57"/>
      <c r="E19" s="208"/>
      <c r="F19" s="208"/>
      <c r="G19" s="25"/>
    </row>
    <row r="20" spans="2:7" ht="38.25" customHeight="1">
      <c r="B20" s="166"/>
      <c r="C20" s="411" t="s">
        <v>146</v>
      </c>
      <c r="D20" s="411"/>
      <c r="E20" s="205">
        <f>SUM(E21:E22)</f>
        <v>286393499</v>
      </c>
      <c r="F20" s="205">
        <f>SUM(F21:F22)</f>
        <v>197910296</v>
      </c>
      <c r="G20" s="25"/>
    </row>
    <row r="21" spans="2:7" ht="37.5" customHeight="1">
      <c r="B21" s="166"/>
      <c r="C21" s="409" t="s">
        <v>147</v>
      </c>
      <c r="D21" s="409"/>
      <c r="E21" s="206">
        <v>0</v>
      </c>
      <c r="F21" s="206">
        <v>0</v>
      </c>
      <c r="G21" s="25"/>
    </row>
    <row r="22" spans="2:7" ht="12.75" customHeight="1">
      <c r="B22" s="166"/>
      <c r="C22" s="409" t="s">
        <v>148</v>
      </c>
      <c r="D22" s="409"/>
      <c r="E22" s="206">
        <v>286393499</v>
      </c>
      <c r="F22" s="206">
        <v>197910296</v>
      </c>
      <c r="G22" s="25"/>
    </row>
    <row r="23" spans="2:7" ht="9.75" customHeight="1">
      <c r="B23" s="166"/>
      <c r="C23" s="96"/>
      <c r="D23" s="57"/>
      <c r="E23" s="208"/>
      <c r="F23" s="208"/>
      <c r="G23" s="25"/>
    </row>
    <row r="24" spans="2:7" ht="12.75" customHeight="1">
      <c r="B24" s="166"/>
      <c r="C24" s="411" t="s">
        <v>102</v>
      </c>
      <c r="D24" s="411"/>
      <c r="E24" s="205">
        <f>SUM(E25:E29)</f>
        <v>162662934</v>
      </c>
      <c r="F24" s="205">
        <f>SUM(F25:F29)</f>
        <v>48489336</v>
      </c>
      <c r="G24" s="25"/>
    </row>
    <row r="25" spans="2:7" ht="12.75" customHeight="1">
      <c r="B25" s="166"/>
      <c r="C25" s="409" t="s">
        <v>103</v>
      </c>
      <c r="D25" s="409"/>
      <c r="E25" s="207">
        <v>0</v>
      </c>
      <c r="F25" s="207">
        <v>0</v>
      </c>
      <c r="G25" s="25"/>
    </row>
    <row r="26" spans="2:7" ht="12.75" customHeight="1">
      <c r="B26" s="166"/>
      <c r="C26" s="409" t="s">
        <v>104</v>
      </c>
      <c r="D26" s="409"/>
      <c r="E26" s="206">
        <v>432</v>
      </c>
      <c r="F26" s="206">
        <v>0</v>
      </c>
      <c r="G26" s="25"/>
    </row>
    <row r="27" spans="2:7" ht="12.75" customHeight="1">
      <c r="B27" s="166"/>
      <c r="C27" s="409" t="s">
        <v>105</v>
      </c>
      <c r="D27" s="409"/>
      <c r="E27" s="206">
        <v>0</v>
      </c>
      <c r="F27" s="206">
        <v>0</v>
      </c>
      <c r="G27" s="25"/>
    </row>
    <row r="28" spans="2:7" ht="12.75" customHeight="1">
      <c r="B28" s="166"/>
      <c r="C28" s="409" t="s">
        <v>106</v>
      </c>
      <c r="D28" s="409"/>
      <c r="E28" s="206">
        <v>0</v>
      </c>
      <c r="F28" s="206">
        <v>0</v>
      </c>
      <c r="G28" s="25"/>
    </row>
    <row r="29" spans="2:7" ht="12.75" customHeight="1">
      <c r="B29" s="166"/>
      <c r="C29" s="409" t="s">
        <v>107</v>
      </c>
      <c r="D29" s="409"/>
      <c r="E29" s="206">
        <v>162662502</v>
      </c>
      <c r="F29" s="206">
        <v>48489336</v>
      </c>
      <c r="G29" s="25"/>
    </row>
    <row r="30" spans="2:7" ht="6" customHeight="1">
      <c r="B30" s="166"/>
      <c r="C30" s="96"/>
      <c r="D30" s="97"/>
      <c r="E30" s="209"/>
      <c r="F30" s="209"/>
      <c r="G30" s="25"/>
    </row>
    <row r="31" spans="2:7" ht="12.75" customHeight="1">
      <c r="B31" s="166"/>
      <c r="C31" s="411" t="s">
        <v>108</v>
      </c>
      <c r="D31" s="411"/>
      <c r="E31" s="205">
        <f>E11+E20+E24</f>
        <v>461489943</v>
      </c>
      <c r="F31" s="205">
        <f>F11+F20+F24</f>
        <v>263870869</v>
      </c>
      <c r="G31" s="25"/>
    </row>
    <row r="32" spans="2:7" ht="7.5" customHeight="1">
      <c r="B32" s="166"/>
      <c r="C32" s="412"/>
      <c r="D32" s="412"/>
      <c r="E32" s="209"/>
      <c r="F32" s="209"/>
      <c r="G32" s="25"/>
    </row>
    <row r="33" spans="2:7" ht="12.75" customHeight="1">
      <c r="B33" s="166"/>
      <c r="C33" s="410" t="s">
        <v>95</v>
      </c>
      <c r="D33" s="410"/>
      <c r="E33" s="209"/>
      <c r="F33" s="209"/>
      <c r="G33" s="25"/>
    </row>
    <row r="34" spans="2:7" ht="12.75" customHeight="1">
      <c r="B34" s="166"/>
      <c r="C34" s="410" t="s">
        <v>97</v>
      </c>
      <c r="D34" s="410"/>
      <c r="E34" s="205">
        <f>SUM(E35:E37)</f>
        <v>365781105</v>
      </c>
      <c r="F34" s="205">
        <f>SUM(F35:F37)</f>
        <v>245727079</v>
      </c>
      <c r="G34" s="25"/>
    </row>
    <row r="35" spans="2:7" ht="12.75" customHeight="1">
      <c r="B35" s="166"/>
      <c r="C35" s="409" t="s">
        <v>98</v>
      </c>
      <c r="D35" s="409"/>
      <c r="E35" s="206">
        <v>133851840</v>
      </c>
      <c r="F35" s="206">
        <v>117571924</v>
      </c>
      <c r="G35" s="25"/>
    </row>
    <row r="36" spans="2:7" ht="12.75" customHeight="1">
      <c r="B36" s="166"/>
      <c r="C36" s="409" t="s">
        <v>4</v>
      </c>
      <c r="D36" s="409"/>
      <c r="E36" s="206">
        <v>135466782</v>
      </c>
      <c r="F36" s="206">
        <v>86928416</v>
      </c>
      <c r="G36" s="25"/>
    </row>
    <row r="37" spans="2:7" ht="12.75" customHeight="1">
      <c r="B37" s="166"/>
      <c r="C37" s="409" t="s">
        <v>6</v>
      </c>
      <c r="D37" s="409"/>
      <c r="E37" s="206">
        <v>96462483</v>
      </c>
      <c r="F37" s="206">
        <v>41226739</v>
      </c>
      <c r="G37" s="25"/>
    </row>
    <row r="38" spans="2:7" ht="10.5" customHeight="1">
      <c r="B38" s="166"/>
      <c r="C38" s="96"/>
      <c r="D38" s="57"/>
      <c r="E38" s="208"/>
      <c r="F38" s="208"/>
      <c r="G38" s="25"/>
    </row>
    <row r="39" spans="2:7" ht="12.75" customHeight="1">
      <c r="B39" s="166"/>
      <c r="C39" s="410" t="s">
        <v>8</v>
      </c>
      <c r="D39" s="410"/>
      <c r="E39" s="205">
        <f>SUM(E40:E48)</f>
        <v>0</v>
      </c>
      <c r="F39" s="205">
        <f>SUM(F40:F48)</f>
        <v>0</v>
      </c>
      <c r="G39" s="25"/>
    </row>
    <row r="40" spans="2:7" ht="12.75" customHeight="1">
      <c r="B40" s="166"/>
      <c r="C40" s="409" t="s">
        <v>9</v>
      </c>
      <c r="D40" s="409"/>
      <c r="E40" s="206">
        <v>0</v>
      </c>
      <c r="F40" s="206">
        <v>0</v>
      </c>
      <c r="G40" s="25"/>
    </row>
    <row r="41" spans="2:7" ht="12.75" customHeight="1">
      <c r="B41" s="166"/>
      <c r="C41" s="409" t="s">
        <v>10</v>
      </c>
      <c r="D41" s="409"/>
      <c r="E41" s="206">
        <v>0</v>
      </c>
      <c r="F41" s="206">
        <v>0</v>
      </c>
      <c r="G41" s="25"/>
    </row>
    <row r="42" spans="2:7" ht="12.75" customHeight="1">
      <c r="B42" s="166"/>
      <c r="C42" s="409" t="s">
        <v>11</v>
      </c>
      <c r="D42" s="409"/>
      <c r="E42" s="206">
        <v>0</v>
      </c>
      <c r="F42" s="206">
        <v>0</v>
      </c>
      <c r="G42" s="25"/>
    </row>
    <row r="43" spans="2:7" ht="12.75" customHeight="1">
      <c r="B43" s="166"/>
      <c r="C43" s="409" t="s">
        <v>12</v>
      </c>
      <c r="D43" s="409"/>
      <c r="E43" s="206">
        <v>0</v>
      </c>
      <c r="F43" s="206">
        <v>0</v>
      </c>
      <c r="G43" s="25"/>
    </row>
    <row r="44" spans="2:7" ht="12.75" customHeight="1">
      <c r="B44" s="166"/>
      <c r="C44" s="409" t="s">
        <v>13</v>
      </c>
      <c r="D44" s="409"/>
      <c r="E44" s="206">
        <v>0</v>
      </c>
      <c r="F44" s="206">
        <v>0</v>
      </c>
      <c r="G44" s="25"/>
    </row>
    <row r="45" spans="2:7" ht="12.75" customHeight="1">
      <c r="B45" s="166"/>
      <c r="C45" s="409" t="s">
        <v>101</v>
      </c>
      <c r="D45" s="409"/>
      <c r="E45" s="206">
        <v>0</v>
      </c>
      <c r="F45" s="206">
        <v>0</v>
      </c>
      <c r="G45" s="25"/>
    </row>
    <row r="46" spans="2:7" ht="12.75" customHeight="1">
      <c r="B46" s="166"/>
      <c r="C46" s="409" t="s">
        <v>15</v>
      </c>
      <c r="D46" s="409"/>
      <c r="E46" s="206">
        <v>0</v>
      </c>
      <c r="F46" s="206">
        <v>0</v>
      </c>
      <c r="G46" s="25"/>
    </row>
    <row r="47" spans="2:7" ht="12.75" customHeight="1">
      <c r="B47" s="166"/>
      <c r="C47" s="409" t="s">
        <v>16</v>
      </c>
      <c r="D47" s="409"/>
      <c r="E47" s="206">
        <v>0</v>
      </c>
      <c r="F47" s="206">
        <v>0</v>
      </c>
      <c r="G47" s="25"/>
    </row>
    <row r="48" spans="2:7" ht="12.75" customHeight="1">
      <c r="B48" s="166"/>
      <c r="C48" s="409" t="s">
        <v>17</v>
      </c>
      <c r="D48" s="409"/>
      <c r="E48" s="206">
        <v>0</v>
      </c>
      <c r="F48" s="206">
        <v>0</v>
      </c>
      <c r="G48" s="25"/>
    </row>
    <row r="49" spans="2:7" ht="8.25" customHeight="1">
      <c r="B49" s="166"/>
      <c r="C49" s="96"/>
      <c r="D49" s="57"/>
      <c r="E49" s="208"/>
      <c r="F49" s="208"/>
      <c r="G49" s="26"/>
    </row>
    <row r="50" spans="2:7" ht="12.75" customHeight="1">
      <c r="B50" s="166"/>
      <c r="C50" s="411" t="s">
        <v>14</v>
      </c>
      <c r="D50" s="411"/>
      <c r="E50" s="205">
        <f>SUM(E51:E53)</f>
        <v>0</v>
      </c>
      <c r="F50" s="205">
        <f>SUM(F51:F53)</f>
        <v>0</v>
      </c>
      <c r="G50" s="26"/>
    </row>
    <row r="51" spans="2:7" ht="12.75" customHeight="1">
      <c r="B51" s="166"/>
      <c r="C51" s="409" t="s">
        <v>18</v>
      </c>
      <c r="D51" s="409"/>
      <c r="E51" s="206">
        <v>0</v>
      </c>
      <c r="F51" s="206">
        <v>0</v>
      </c>
      <c r="G51" s="26"/>
    </row>
    <row r="52" spans="2:7" ht="12.75" customHeight="1">
      <c r="B52" s="166"/>
      <c r="C52" s="409" t="s">
        <v>1</v>
      </c>
      <c r="D52" s="409"/>
      <c r="E52" s="206">
        <v>0</v>
      </c>
      <c r="F52" s="206">
        <v>0</v>
      </c>
      <c r="G52" s="26"/>
    </row>
    <row r="53" spans="2:7" ht="12.75" customHeight="1">
      <c r="B53" s="166"/>
      <c r="C53" s="409" t="s">
        <v>19</v>
      </c>
      <c r="D53" s="409"/>
      <c r="E53" s="206">
        <v>0</v>
      </c>
      <c r="F53" s="206">
        <v>0</v>
      </c>
      <c r="G53" s="26"/>
    </row>
    <row r="54" spans="2:7" ht="7.5" customHeight="1">
      <c r="B54" s="166"/>
      <c r="C54" s="96"/>
      <c r="D54" s="57"/>
      <c r="E54" s="208"/>
      <c r="F54" s="208"/>
      <c r="G54" s="26"/>
    </row>
    <row r="55" spans="2:7" ht="12.75" customHeight="1">
      <c r="B55" s="166"/>
      <c r="C55" s="410" t="s">
        <v>109</v>
      </c>
      <c r="D55" s="410"/>
      <c r="E55" s="210">
        <f>SUM(E56:E60)</f>
        <v>0</v>
      </c>
      <c r="F55" s="210">
        <f>SUM(F56:F60)</f>
        <v>0</v>
      </c>
      <c r="G55" s="26"/>
    </row>
    <row r="56" spans="2:7" ht="12.75" customHeight="1">
      <c r="B56" s="166"/>
      <c r="C56" s="409" t="s">
        <v>20</v>
      </c>
      <c r="D56" s="409"/>
      <c r="E56" s="206">
        <v>0</v>
      </c>
      <c r="F56" s="206">
        <v>0</v>
      </c>
      <c r="G56" s="26"/>
    </row>
    <row r="57" spans="2:7" ht="12.75" customHeight="1">
      <c r="B57" s="166"/>
      <c r="C57" s="409" t="s">
        <v>21</v>
      </c>
      <c r="D57" s="409"/>
      <c r="E57" s="206">
        <v>0</v>
      </c>
      <c r="F57" s="206">
        <v>0</v>
      </c>
      <c r="G57" s="26"/>
    </row>
    <row r="58" spans="2:7" ht="12.75" customHeight="1">
      <c r="B58" s="166"/>
      <c r="C58" s="409" t="s">
        <v>22</v>
      </c>
      <c r="D58" s="409"/>
      <c r="E58" s="206">
        <v>0</v>
      </c>
      <c r="F58" s="206">
        <v>0</v>
      </c>
      <c r="G58" s="26"/>
    </row>
    <row r="59" spans="2:7" ht="12.75" customHeight="1">
      <c r="B59" s="166"/>
      <c r="C59" s="409" t="s">
        <v>23</v>
      </c>
      <c r="D59" s="409"/>
      <c r="E59" s="206">
        <v>0</v>
      </c>
      <c r="F59" s="206">
        <v>0</v>
      </c>
      <c r="G59" s="26"/>
    </row>
    <row r="60" spans="2:7" ht="12.75" customHeight="1">
      <c r="B60" s="166"/>
      <c r="C60" s="409" t="s">
        <v>24</v>
      </c>
      <c r="D60" s="409"/>
      <c r="E60" s="206">
        <v>0</v>
      </c>
      <c r="F60" s="206">
        <v>0</v>
      </c>
      <c r="G60" s="26"/>
    </row>
    <row r="61" spans="2:7" ht="9.75" customHeight="1">
      <c r="B61" s="166"/>
      <c r="C61" s="96"/>
      <c r="D61" s="57"/>
      <c r="E61" s="208"/>
      <c r="F61" s="208"/>
      <c r="G61" s="26"/>
    </row>
    <row r="62" spans="2:7" ht="12.75" customHeight="1">
      <c r="B62" s="166"/>
      <c r="C62" s="411" t="s">
        <v>110</v>
      </c>
      <c r="D62" s="411"/>
      <c r="E62" s="210">
        <f>SUM(E63:E68)</f>
        <v>7247102</v>
      </c>
      <c r="F62" s="210">
        <f>SUM(F63:F68)</f>
        <v>4264365</v>
      </c>
      <c r="G62" s="26"/>
    </row>
    <row r="63" spans="2:7" ht="12.75" customHeight="1">
      <c r="B63" s="166"/>
      <c r="C63" s="409" t="s">
        <v>111</v>
      </c>
      <c r="D63" s="409"/>
      <c r="E63" s="206">
        <v>7247102</v>
      </c>
      <c r="F63" s="206">
        <v>4264365</v>
      </c>
      <c r="G63" s="26"/>
    </row>
    <row r="64" spans="2:7" ht="12.75" customHeight="1">
      <c r="B64" s="166"/>
      <c r="C64" s="409" t="s">
        <v>112</v>
      </c>
      <c r="D64" s="409"/>
      <c r="E64" s="206">
        <v>0</v>
      </c>
      <c r="F64" s="206">
        <v>0</v>
      </c>
      <c r="G64" s="26"/>
    </row>
    <row r="65" spans="2:7" ht="12.75" customHeight="1">
      <c r="B65" s="166"/>
      <c r="C65" s="409" t="s">
        <v>113</v>
      </c>
      <c r="D65" s="409"/>
      <c r="E65" s="206">
        <v>0</v>
      </c>
      <c r="F65" s="206">
        <v>0</v>
      </c>
      <c r="G65" s="26"/>
    </row>
    <row r="66" spans="2:7" ht="12.75" customHeight="1">
      <c r="B66" s="166"/>
      <c r="C66" s="409" t="s">
        <v>114</v>
      </c>
      <c r="D66" s="409"/>
      <c r="E66" s="206">
        <v>0</v>
      </c>
      <c r="F66" s="206">
        <v>0</v>
      </c>
      <c r="G66" s="26"/>
    </row>
    <row r="67" spans="2:7" ht="12.75" customHeight="1">
      <c r="B67" s="166"/>
      <c r="C67" s="409" t="s">
        <v>115</v>
      </c>
      <c r="D67" s="409"/>
      <c r="E67" s="206">
        <v>0</v>
      </c>
      <c r="F67" s="206">
        <v>0</v>
      </c>
      <c r="G67" s="26"/>
    </row>
    <row r="68" spans="2:7" ht="12.75" customHeight="1">
      <c r="B68" s="166"/>
      <c r="C68" s="409" t="s">
        <v>116</v>
      </c>
      <c r="D68" s="409"/>
      <c r="E68" s="206">
        <v>0</v>
      </c>
      <c r="F68" s="206">
        <v>0</v>
      </c>
      <c r="G68" s="26"/>
    </row>
    <row r="69" spans="2:7" ht="6.75" customHeight="1">
      <c r="B69" s="166"/>
      <c r="C69" s="96"/>
      <c r="D69" s="57"/>
      <c r="E69" s="208"/>
      <c r="F69" s="208"/>
      <c r="G69" s="26"/>
    </row>
    <row r="70" spans="2:7" ht="12.75" customHeight="1">
      <c r="B70" s="166"/>
      <c r="C70" s="411" t="s">
        <v>25</v>
      </c>
      <c r="D70" s="411"/>
      <c r="E70" s="210">
        <f>E71</f>
        <v>0</v>
      </c>
      <c r="F70" s="210">
        <f>F71</f>
        <v>0</v>
      </c>
      <c r="G70" s="26"/>
    </row>
    <row r="71" spans="2:7" ht="12.75" customHeight="1">
      <c r="B71" s="166"/>
      <c r="C71" s="409" t="s">
        <v>117</v>
      </c>
      <c r="D71" s="409"/>
      <c r="E71" s="206">
        <v>0</v>
      </c>
      <c r="F71" s="206">
        <v>0</v>
      </c>
      <c r="G71" s="26"/>
    </row>
    <row r="72" spans="2:7" ht="5.25" customHeight="1">
      <c r="B72" s="166"/>
      <c r="C72" s="96"/>
      <c r="D72" s="57"/>
      <c r="E72" s="208"/>
      <c r="F72" s="208"/>
      <c r="G72" s="26"/>
    </row>
    <row r="73" spans="2:7" ht="12.75" customHeight="1">
      <c r="B73" s="166"/>
      <c r="C73" s="411" t="s">
        <v>118</v>
      </c>
      <c r="D73" s="411"/>
      <c r="E73" s="210">
        <f>E34+E39+E50+E55+E62+E70</f>
        <v>373028207</v>
      </c>
      <c r="F73" s="210">
        <f>F34+F39+F50+F55+F62+F70</f>
        <v>249991444</v>
      </c>
      <c r="G73" s="26"/>
    </row>
    <row r="74" spans="2:7" ht="8.25" customHeight="1">
      <c r="B74" s="166"/>
      <c r="C74" s="98"/>
      <c r="D74" s="98"/>
      <c r="E74" s="208"/>
      <c r="F74" s="208"/>
      <c r="G74" s="26"/>
    </row>
    <row r="75" spans="2:7" ht="12.75" customHeight="1">
      <c r="B75" s="166"/>
      <c r="C75" s="410" t="s">
        <v>119</v>
      </c>
      <c r="D75" s="410"/>
      <c r="E75" s="210">
        <f>E31-E73</f>
        <v>88461736</v>
      </c>
      <c r="F75" s="210">
        <f>F31-F73</f>
        <v>13879425</v>
      </c>
      <c r="G75" s="26"/>
    </row>
    <row r="76" spans="2:7" ht="6" customHeight="1">
      <c r="B76" s="167"/>
      <c r="C76" s="11"/>
      <c r="D76" s="11"/>
      <c r="E76" s="11"/>
      <c r="F76" s="242"/>
      <c r="G76" s="99"/>
    </row>
    <row r="77" spans="2:7" ht="8.25" customHeight="1">
      <c r="B77" s="2"/>
      <c r="C77" s="1"/>
      <c r="D77" s="1"/>
      <c r="E77" s="1"/>
      <c r="F77" s="243"/>
      <c r="G77" s="1"/>
    </row>
    <row r="78" spans="2:7">
      <c r="C78" s="413" t="s">
        <v>91</v>
      </c>
      <c r="D78" s="413"/>
      <c r="E78" s="413"/>
      <c r="F78" s="413"/>
    </row>
    <row r="79" spans="2:7">
      <c r="C79" s="10"/>
      <c r="D79" s="10"/>
      <c r="E79" s="178"/>
      <c r="F79" s="244"/>
    </row>
    <row r="80" spans="2:7">
      <c r="C80" s="12"/>
      <c r="D80" s="13"/>
      <c r="F80" s="245"/>
    </row>
    <row r="81" spans="2:8" s="3" customFormat="1">
      <c r="B81" s="168"/>
      <c r="C81" s="48"/>
      <c r="D81" s="233"/>
      <c r="F81" s="246"/>
    </row>
    <row r="82" spans="2:8" s="49" customFormat="1">
      <c r="B82" s="169"/>
      <c r="C82" s="50" t="s">
        <v>142</v>
      </c>
      <c r="D82" s="56" t="s">
        <v>160</v>
      </c>
      <c r="F82" s="247" t="s">
        <v>143</v>
      </c>
      <c r="G82" s="51"/>
    </row>
    <row r="83" spans="2:8" s="3" customFormat="1" ht="15" customHeight="1">
      <c r="B83" s="168"/>
      <c r="C83" s="45" t="s">
        <v>141</v>
      </c>
      <c r="D83" s="119" t="s">
        <v>161</v>
      </c>
      <c r="F83" s="248" t="s">
        <v>144</v>
      </c>
      <c r="G83" s="52"/>
    </row>
    <row r="84" spans="2:8" s="3" customFormat="1">
      <c r="B84" s="168"/>
      <c r="E84" s="53"/>
      <c r="F84" s="249"/>
      <c r="H84" s="54"/>
    </row>
    <row r="85" spans="2:8" ht="15" hidden="1" customHeight="1">
      <c r="E85" s="27"/>
    </row>
    <row r="86" spans="2:8" ht="15" hidden="1" customHeight="1">
      <c r="E86" s="27"/>
    </row>
    <row r="87" spans="2:8" ht="15" customHeight="1"/>
    <row r="88" spans="2:8" ht="15" customHeight="1"/>
    <row r="89" spans="2:8" ht="15" customHeight="1"/>
    <row r="90" spans="2:8" ht="15" customHeight="1"/>
    <row r="91" spans="2:8" ht="15" customHeight="1"/>
    <row r="92" spans="2:8" ht="15" customHeight="1"/>
    <row r="93" spans="2:8" ht="15" customHeight="1"/>
    <row r="94" spans="2:8" ht="15" customHeight="1"/>
    <row r="95" spans="2:8" ht="15" customHeight="1"/>
    <row r="96" spans="2:8"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sheetData>
  <mergeCells count="63">
    <mergeCell ref="B2:F2"/>
    <mergeCell ref="B3:F3"/>
    <mergeCell ref="B4:F4"/>
    <mergeCell ref="B5:F5"/>
    <mergeCell ref="B6:F6"/>
    <mergeCell ref="C75:D75"/>
    <mergeCell ref="C78:F78"/>
    <mergeCell ref="C73:D73"/>
    <mergeCell ref="C59:D59"/>
    <mergeCell ref="C60:D60"/>
    <mergeCell ref="C62:D62"/>
    <mergeCell ref="C63:D63"/>
    <mergeCell ref="C64:D64"/>
    <mergeCell ref="C65:D65"/>
    <mergeCell ref="C66:D66"/>
    <mergeCell ref="C67:D67"/>
    <mergeCell ref="C68:D68"/>
    <mergeCell ref="C70:D70"/>
    <mergeCell ref="C71:D71"/>
    <mergeCell ref="C50:D50"/>
    <mergeCell ref="C58:D58"/>
    <mergeCell ref="C27:D27"/>
    <mergeCell ref="C51:D51"/>
    <mergeCell ref="C28:D28"/>
    <mergeCell ref="C52:D52"/>
    <mergeCell ref="C29:D29"/>
    <mergeCell ref="C53:D53"/>
    <mergeCell ref="C31:D31"/>
    <mergeCell ref="C55:D55"/>
    <mergeCell ref="C32:D32"/>
    <mergeCell ref="C56:D56"/>
    <mergeCell ref="C57:D57"/>
    <mergeCell ref="C46:D46"/>
    <mergeCell ref="C47:D47"/>
    <mergeCell ref="C48:D48"/>
    <mergeCell ref="C18:D18"/>
    <mergeCell ref="C41:D41"/>
    <mergeCell ref="C42:D42"/>
    <mergeCell ref="C25:D25"/>
    <mergeCell ref="C26:D26"/>
    <mergeCell ref="C43:D43"/>
    <mergeCell ref="C20:D20"/>
    <mergeCell ref="C44:D44"/>
    <mergeCell ref="C21:D21"/>
    <mergeCell ref="C45:D45"/>
    <mergeCell ref="C24:D24"/>
    <mergeCell ref="C40:D40"/>
    <mergeCell ref="C8:D8"/>
    <mergeCell ref="C16:D16"/>
    <mergeCell ref="C39:D39"/>
    <mergeCell ref="C10:D10"/>
    <mergeCell ref="C33:D33"/>
    <mergeCell ref="C11:D11"/>
    <mergeCell ref="C34:D34"/>
    <mergeCell ref="C12:D12"/>
    <mergeCell ref="C35:D35"/>
    <mergeCell ref="C13:D13"/>
    <mergeCell ref="C36:D36"/>
    <mergeCell ref="C14:D14"/>
    <mergeCell ref="C37:D37"/>
    <mergeCell ref="C15:D15"/>
    <mergeCell ref="C22:D22"/>
    <mergeCell ref="C17:D17"/>
  </mergeCells>
  <printOptions horizontalCentered="1"/>
  <pageMargins left="0.70866141732283472" right="0.70866141732283472" top="0.74803149606299213" bottom="0.74803149606299213" header="0.31496062992125984" footer="0.31496062992125984"/>
  <pageSetup scale="6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S164"/>
  <sheetViews>
    <sheetView showGridLines="0" zoomScale="110" zoomScaleNormal="110" workbookViewId="0">
      <selection activeCell="IO28" sqref="IO28"/>
    </sheetView>
  </sheetViews>
  <sheetFormatPr baseColWidth="10" defaultColWidth="0" defaultRowHeight="12" customHeight="1" zeroHeight="1"/>
  <cols>
    <col min="1" max="1" width="3.42578125" style="1" customWidth="1"/>
    <col min="2" max="2" width="4.85546875" style="1" customWidth="1"/>
    <col min="3" max="3" width="3.7109375" style="1" customWidth="1"/>
    <col min="4" max="4" width="24" style="1" customWidth="1"/>
    <col min="5" max="5" width="13.5703125" style="1" customWidth="1"/>
    <col min="6" max="6" width="23.5703125" style="1" customWidth="1"/>
    <col min="7" max="7" width="13" style="4" customWidth="1"/>
    <col min="8" max="8" width="17.42578125" style="4" customWidth="1"/>
    <col min="9" max="9" width="5.85546875" style="1" customWidth="1"/>
    <col min="10" max="10" width="11.7109375" style="1" customWidth="1"/>
    <col min="11" max="248" width="0" style="1" hidden="1"/>
    <col min="249" max="249" width="11.42578125" style="1" bestFit="1" customWidth="1"/>
    <col min="250" max="250" width="14.42578125" style="1" customWidth="1"/>
    <col min="251" max="251" width="31.28515625" style="107" customWidth="1"/>
    <col min="252" max="252" width="24" style="107" customWidth="1"/>
    <col min="253" max="253" width="22.85546875" style="107" customWidth="1"/>
    <col min="254" max="254" width="20.140625" style="1" customWidth="1"/>
    <col min="255" max="256" width="18.7109375" style="1" customWidth="1"/>
    <col min="257" max="257" width="7.7109375" style="1" customWidth="1"/>
    <col min="258" max="259" width="3.7109375" style="1" customWidth="1"/>
    <col min="260" max="264" width="18.7109375" style="1" customWidth="1"/>
    <col min="265" max="265" width="1.85546875" style="1" customWidth="1"/>
    <col min="266" max="266" width="3" style="1" customWidth="1"/>
    <col min="267" max="504" width="0" style="1" hidden="1"/>
    <col min="505" max="505" width="3.42578125" style="1" customWidth="1"/>
    <col min="506" max="507" width="3.7109375" style="1" customWidth="1"/>
    <col min="508" max="508" width="24" style="1" customWidth="1"/>
    <col min="509" max="509" width="22.85546875" style="1" customWidth="1"/>
    <col min="510" max="510" width="20.140625" style="1" customWidth="1"/>
    <col min="511" max="512" width="18.7109375" style="1" customWidth="1"/>
    <col min="513" max="513" width="7.7109375" style="1" customWidth="1"/>
    <col min="514" max="515" width="3.7109375" style="1" customWidth="1"/>
    <col min="516" max="520" width="18.7109375" style="1" customWidth="1"/>
    <col min="521" max="521" width="1.85546875" style="1" customWidth="1"/>
    <col min="522" max="522" width="3" style="1" customWidth="1"/>
    <col min="523" max="760" width="0" style="1" hidden="1"/>
    <col min="761" max="761" width="3.42578125" style="1" customWidth="1"/>
    <col min="762" max="763" width="3.7109375" style="1" customWidth="1"/>
    <col min="764" max="764" width="24" style="1" customWidth="1"/>
    <col min="765" max="765" width="22.85546875" style="1" customWidth="1"/>
    <col min="766" max="766" width="20.140625" style="1" customWidth="1"/>
    <col min="767" max="768" width="18.7109375" style="1" customWidth="1"/>
    <col min="769" max="769" width="7.7109375" style="1" customWidth="1"/>
    <col min="770" max="771" width="3.7109375" style="1" customWidth="1"/>
    <col min="772" max="776" width="18.7109375" style="1" customWidth="1"/>
    <col min="777" max="777" width="1.85546875" style="1" customWidth="1"/>
    <col min="778" max="778" width="3" style="1" customWidth="1"/>
    <col min="779" max="1016" width="0" style="1" hidden="1"/>
    <col min="1017" max="1017" width="3.42578125" style="1" customWidth="1"/>
    <col min="1018" max="1019" width="3.7109375" style="1" customWidth="1"/>
    <col min="1020" max="1020" width="24" style="1" customWidth="1"/>
    <col min="1021" max="1021" width="22.85546875" style="1" customWidth="1"/>
    <col min="1022" max="1022" width="20.140625" style="1" customWidth="1"/>
    <col min="1023" max="1024" width="18.7109375" style="1" customWidth="1"/>
    <col min="1025" max="1025" width="7.7109375" style="1" customWidth="1"/>
    <col min="1026" max="1027" width="3.7109375" style="1" customWidth="1"/>
    <col min="1028" max="1032" width="18.7109375" style="1" customWidth="1"/>
    <col min="1033" max="1033" width="1.85546875" style="1" customWidth="1"/>
    <col min="1034" max="1034" width="3" style="1" customWidth="1"/>
    <col min="1035" max="1272" width="0" style="1" hidden="1"/>
    <col min="1273" max="1273" width="3.42578125" style="1" customWidth="1"/>
    <col min="1274" max="1275" width="3.7109375" style="1" customWidth="1"/>
    <col min="1276" max="1276" width="24" style="1" customWidth="1"/>
    <col min="1277" max="1277" width="22.85546875" style="1" customWidth="1"/>
    <col min="1278" max="1278" width="20.140625" style="1" customWidth="1"/>
    <col min="1279" max="1280" width="18.7109375" style="1" customWidth="1"/>
    <col min="1281" max="1281" width="7.7109375" style="1" customWidth="1"/>
    <col min="1282" max="1283" width="3.7109375" style="1" customWidth="1"/>
    <col min="1284" max="1288" width="18.7109375" style="1" customWidth="1"/>
    <col min="1289" max="1289" width="1.85546875" style="1" customWidth="1"/>
    <col min="1290" max="1290" width="3" style="1" customWidth="1"/>
    <col min="1291" max="1528" width="0" style="1" hidden="1"/>
    <col min="1529" max="1529" width="3.42578125" style="1" customWidth="1"/>
    <col min="1530" max="1531" width="3.7109375" style="1" customWidth="1"/>
    <col min="1532" max="1532" width="24" style="1" customWidth="1"/>
    <col min="1533" max="1533" width="22.85546875" style="1" customWidth="1"/>
    <col min="1534" max="1534" width="20.140625" style="1" customWidth="1"/>
    <col min="1535" max="1536" width="18.7109375" style="1" customWidth="1"/>
    <col min="1537" max="1537" width="7.7109375" style="1" customWidth="1"/>
    <col min="1538" max="1539" width="3.7109375" style="1" customWidth="1"/>
    <col min="1540" max="1544" width="18.7109375" style="1" customWidth="1"/>
    <col min="1545" max="1545" width="1.85546875" style="1" customWidth="1"/>
    <col min="1546" max="1546" width="3" style="1" customWidth="1"/>
    <col min="1547" max="1784" width="0" style="1" hidden="1"/>
    <col min="1785" max="1785" width="3.42578125" style="1" customWidth="1"/>
    <col min="1786" max="1787" width="3.7109375" style="1" customWidth="1"/>
    <col min="1788" max="1788" width="24" style="1" customWidth="1"/>
    <col min="1789" max="1789" width="22.85546875" style="1" customWidth="1"/>
    <col min="1790" max="1790" width="20.140625" style="1" customWidth="1"/>
    <col min="1791" max="1792" width="18.7109375" style="1" customWidth="1"/>
    <col min="1793" max="1793" width="7.7109375" style="1" customWidth="1"/>
    <col min="1794" max="1795" width="3.7109375" style="1" customWidth="1"/>
    <col min="1796" max="1800" width="18.7109375" style="1" customWidth="1"/>
    <col min="1801" max="1801" width="1.85546875" style="1" customWidth="1"/>
    <col min="1802" max="1802" width="3" style="1" customWidth="1"/>
    <col min="1803" max="2040" width="0" style="1" hidden="1"/>
    <col min="2041" max="2041" width="3.42578125" style="1" customWidth="1"/>
    <col min="2042" max="2043" width="3.7109375" style="1" customWidth="1"/>
    <col min="2044" max="2044" width="24" style="1" customWidth="1"/>
    <col min="2045" max="2045" width="22.85546875" style="1" customWidth="1"/>
    <col min="2046" max="2046" width="20.140625" style="1" customWidth="1"/>
    <col min="2047" max="2048" width="18.7109375" style="1" customWidth="1"/>
    <col min="2049" max="2049" width="7.7109375" style="1" customWidth="1"/>
    <col min="2050" max="2051" width="3.7109375" style="1" customWidth="1"/>
    <col min="2052" max="2056" width="18.7109375" style="1" customWidth="1"/>
    <col min="2057" max="2057" width="1.85546875" style="1" customWidth="1"/>
    <col min="2058" max="2058" width="3" style="1" customWidth="1"/>
    <col min="2059" max="2296" width="0" style="1" hidden="1"/>
    <col min="2297" max="2297" width="3.42578125" style="1" customWidth="1"/>
    <col min="2298" max="2299" width="3.7109375" style="1" customWidth="1"/>
    <col min="2300" max="2300" width="24" style="1" customWidth="1"/>
    <col min="2301" max="2301" width="22.85546875" style="1" customWidth="1"/>
    <col min="2302" max="2302" width="20.140625" style="1" customWidth="1"/>
    <col min="2303" max="2304" width="18.7109375" style="1" customWidth="1"/>
    <col min="2305" max="2305" width="7.7109375" style="1" customWidth="1"/>
    <col min="2306" max="2307" width="3.7109375" style="1" customWidth="1"/>
    <col min="2308" max="2312" width="18.7109375" style="1" customWidth="1"/>
    <col min="2313" max="2313" width="1.85546875" style="1" customWidth="1"/>
    <col min="2314" max="2314" width="3" style="1" customWidth="1"/>
    <col min="2315" max="2552" width="0" style="1" hidden="1"/>
    <col min="2553" max="2553" width="3.42578125" style="1" customWidth="1"/>
    <col min="2554" max="2555" width="3.7109375" style="1" customWidth="1"/>
    <col min="2556" max="2556" width="24" style="1" customWidth="1"/>
    <col min="2557" max="2557" width="22.85546875" style="1" customWidth="1"/>
    <col min="2558" max="2558" width="20.140625" style="1" customWidth="1"/>
    <col min="2559" max="2560" width="18.7109375" style="1" customWidth="1"/>
    <col min="2561" max="2561" width="7.7109375" style="1" customWidth="1"/>
    <col min="2562" max="2563" width="3.7109375" style="1" customWidth="1"/>
    <col min="2564" max="2568" width="18.7109375" style="1" customWidth="1"/>
    <col min="2569" max="2569" width="1.85546875" style="1" customWidth="1"/>
    <col min="2570" max="2570" width="3" style="1" customWidth="1"/>
    <col min="2571" max="2808" width="0" style="1" hidden="1"/>
    <col min="2809" max="2809" width="3.42578125" style="1" customWidth="1"/>
    <col min="2810" max="2811" width="3.7109375" style="1" customWidth="1"/>
    <col min="2812" max="2812" width="24" style="1" customWidth="1"/>
    <col min="2813" max="2813" width="22.85546875" style="1" customWidth="1"/>
    <col min="2814" max="2814" width="20.140625" style="1" customWidth="1"/>
    <col min="2815" max="2816" width="18.7109375" style="1" customWidth="1"/>
    <col min="2817" max="2817" width="7.7109375" style="1" customWidth="1"/>
    <col min="2818" max="2819" width="3.7109375" style="1" customWidth="1"/>
    <col min="2820" max="2824" width="18.7109375" style="1" customWidth="1"/>
    <col min="2825" max="2825" width="1.85546875" style="1" customWidth="1"/>
    <col min="2826" max="2826" width="3" style="1" customWidth="1"/>
    <col min="2827" max="3064" width="0" style="1" hidden="1"/>
    <col min="3065" max="3065" width="3.42578125" style="1" customWidth="1"/>
    <col min="3066" max="3067" width="3.7109375" style="1" customWidth="1"/>
    <col min="3068" max="3068" width="24" style="1" customWidth="1"/>
    <col min="3069" max="3069" width="22.85546875" style="1" customWidth="1"/>
    <col min="3070" max="3070" width="20.140625" style="1" customWidth="1"/>
    <col min="3071" max="3072" width="18.7109375" style="1" customWidth="1"/>
    <col min="3073" max="3073" width="7.7109375" style="1" customWidth="1"/>
    <col min="3074" max="3075" width="3.7109375" style="1" customWidth="1"/>
    <col min="3076" max="3080" width="18.7109375" style="1" customWidth="1"/>
    <col min="3081" max="3081" width="1.85546875" style="1" customWidth="1"/>
    <col min="3082" max="3082" width="3" style="1" customWidth="1"/>
    <col min="3083" max="3320" width="0" style="1" hidden="1"/>
    <col min="3321" max="3321" width="3.42578125" style="1" customWidth="1"/>
    <col min="3322" max="3323" width="3.7109375" style="1" customWidth="1"/>
    <col min="3324" max="3324" width="24" style="1" customWidth="1"/>
    <col min="3325" max="3325" width="22.85546875" style="1" customWidth="1"/>
    <col min="3326" max="3326" width="20.140625" style="1" customWidth="1"/>
    <col min="3327" max="3328" width="18.7109375" style="1" customWidth="1"/>
    <col min="3329" max="3329" width="7.7109375" style="1" customWidth="1"/>
    <col min="3330" max="3331" width="3.7109375" style="1" customWidth="1"/>
    <col min="3332" max="3336" width="18.7109375" style="1" customWidth="1"/>
    <col min="3337" max="3337" width="1.85546875" style="1" customWidth="1"/>
    <col min="3338" max="3338" width="3" style="1" customWidth="1"/>
    <col min="3339" max="3576" width="0" style="1" hidden="1"/>
    <col min="3577" max="3577" width="3.42578125" style="1" customWidth="1"/>
    <col min="3578" max="3579" width="3.7109375" style="1" customWidth="1"/>
    <col min="3580" max="3580" width="24" style="1" customWidth="1"/>
    <col min="3581" max="3581" width="22.85546875" style="1" customWidth="1"/>
    <col min="3582" max="3582" width="20.140625" style="1" customWidth="1"/>
    <col min="3583" max="3584" width="18.7109375" style="1" customWidth="1"/>
    <col min="3585" max="3585" width="7.7109375" style="1" customWidth="1"/>
    <col min="3586" max="3587" width="3.7109375" style="1" customWidth="1"/>
    <col min="3588" max="3592" width="18.7109375" style="1" customWidth="1"/>
    <col min="3593" max="3593" width="1.85546875" style="1" customWidth="1"/>
    <col min="3594" max="3594" width="3" style="1" customWidth="1"/>
    <col min="3595" max="3832" width="0" style="1" hidden="1"/>
    <col min="3833" max="3833" width="3.42578125" style="1" customWidth="1"/>
    <col min="3834" max="3835" width="3.7109375" style="1" customWidth="1"/>
    <col min="3836" max="3836" width="24" style="1" customWidth="1"/>
    <col min="3837" max="3837" width="22.85546875" style="1" customWidth="1"/>
    <col min="3838" max="3838" width="20.140625" style="1" customWidth="1"/>
    <col min="3839" max="3840" width="18.7109375" style="1" customWidth="1"/>
    <col min="3841" max="3841" width="7.7109375" style="1" customWidth="1"/>
    <col min="3842" max="3843" width="3.7109375" style="1" customWidth="1"/>
    <col min="3844" max="3848" width="18.7109375" style="1" customWidth="1"/>
    <col min="3849" max="3849" width="1.85546875" style="1" customWidth="1"/>
    <col min="3850" max="3850" width="3" style="1" customWidth="1"/>
    <col min="3851" max="4088" width="0" style="1" hidden="1"/>
    <col min="4089" max="4089" width="3.42578125" style="1" customWidth="1"/>
    <col min="4090" max="4091" width="3.7109375" style="1" customWidth="1"/>
    <col min="4092" max="4092" width="24" style="1" customWidth="1"/>
    <col min="4093" max="4093" width="22.85546875" style="1" customWidth="1"/>
    <col min="4094" max="4094" width="20.140625" style="1" customWidth="1"/>
    <col min="4095" max="4096" width="18.7109375" style="1" customWidth="1"/>
    <col min="4097" max="4097" width="7.7109375" style="1" customWidth="1"/>
    <col min="4098" max="4099" width="3.7109375" style="1" customWidth="1"/>
    <col min="4100" max="4104" width="18.7109375" style="1" customWidth="1"/>
    <col min="4105" max="4105" width="1.85546875" style="1" customWidth="1"/>
    <col min="4106" max="4106" width="3" style="1" customWidth="1"/>
    <col min="4107" max="4344" width="0" style="1" hidden="1"/>
    <col min="4345" max="4345" width="3.42578125" style="1" customWidth="1"/>
    <col min="4346" max="4347" width="3.7109375" style="1" customWidth="1"/>
    <col min="4348" max="4348" width="24" style="1" customWidth="1"/>
    <col min="4349" max="4349" width="22.85546875" style="1" customWidth="1"/>
    <col min="4350" max="4350" width="20.140625" style="1" customWidth="1"/>
    <col min="4351" max="4352" width="18.7109375" style="1" customWidth="1"/>
    <col min="4353" max="4353" width="7.7109375" style="1" customWidth="1"/>
    <col min="4354" max="4355" width="3.7109375" style="1" customWidth="1"/>
    <col min="4356" max="4360" width="18.7109375" style="1" customWidth="1"/>
    <col min="4361" max="4361" width="1.85546875" style="1" customWidth="1"/>
    <col min="4362" max="4362" width="3" style="1" customWidth="1"/>
    <col min="4363" max="4600" width="0" style="1" hidden="1"/>
    <col min="4601" max="4601" width="3.42578125" style="1" customWidth="1"/>
    <col min="4602" max="4603" width="3.7109375" style="1" customWidth="1"/>
    <col min="4604" max="4604" width="24" style="1" customWidth="1"/>
    <col min="4605" max="4605" width="22.85546875" style="1" customWidth="1"/>
    <col min="4606" max="4606" width="20.140625" style="1" customWidth="1"/>
    <col min="4607" max="4608" width="18.7109375" style="1" customWidth="1"/>
    <col min="4609" max="4609" width="7.7109375" style="1" customWidth="1"/>
    <col min="4610" max="4611" width="3.7109375" style="1" customWidth="1"/>
    <col min="4612" max="4616" width="18.7109375" style="1" customWidth="1"/>
    <col min="4617" max="4617" width="1.85546875" style="1" customWidth="1"/>
    <col min="4618" max="4618" width="3" style="1" customWidth="1"/>
    <col min="4619" max="4856" width="0" style="1" hidden="1"/>
    <col min="4857" max="4857" width="3.42578125" style="1" customWidth="1"/>
    <col min="4858" max="4859" width="3.7109375" style="1" customWidth="1"/>
    <col min="4860" max="4860" width="24" style="1" customWidth="1"/>
    <col min="4861" max="4861" width="22.85546875" style="1" customWidth="1"/>
    <col min="4862" max="4862" width="20.140625" style="1" customWidth="1"/>
    <col min="4863" max="4864" width="18.7109375" style="1" customWidth="1"/>
    <col min="4865" max="4865" width="7.7109375" style="1" customWidth="1"/>
    <col min="4866" max="4867" width="3.7109375" style="1" customWidth="1"/>
    <col min="4868" max="4872" width="18.7109375" style="1" customWidth="1"/>
    <col min="4873" max="4873" width="1.85546875" style="1" customWidth="1"/>
    <col min="4874" max="4874" width="3" style="1" customWidth="1"/>
    <col min="4875" max="5112" width="0" style="1" hidden="1"/>
    <col min="5113" max="5113" width="3.42578125" style="1" customWidth="1"/>
    <col min="5114" max="5115" width="3.7109375" style="1" customWidth="1"/>
    <col min="5116" max="5116" width="24" style="1" customWidth="1"/>
    <col min="5117" max="5117" width="22.85546875" style="1" customWidth="1"/>
    <col min="5118" max="5118" width="20.140625" style="1" customWidth="1"/>
    <col min="5119" max="5120" width="18.7109375" style="1" customWidth="1"/>
    <col min="5121" max="5121" width="7.7109375" style="1" customWidth="1"/>
    <col min="5122" max="5123" width="3.7109375" style="1" customWidth="1"/>
    <col min="5124" max="5128" width="18.7109375" style="1" customWidth="1"/>
    <col min="5129" max="5129" width="1.85546875" style="1" customWidth="1"/>
    <col min="5130" max="5130" width="3" style="1" customWidth="1"/>
    <col min="5131" max="5368" width="0" style="1" hidden="1"/>
    <col min="5369" max="5369" width="3.42578125" style="1" customWidth="1"/>
    <col min="5370" max="5371" width="3.7109375" style="1" customWidth="1"/>
    <col min="5372" max="5372" width="24" style="1" customWidth="1"/>
    <col min="5373" max="5373" width="22.85546875" style="1" customWidth="1"/>
    <col min="5374" max="5374" width="20.140625" style="1" customWidth="1"/>
    <col min="5375" max="5376" width="18.7109375" style="1" customWidth="1"/>
    <col min="5377" max="5377" width="7.7109375" style="1" customWidth="1"/>
    <col min="5378" max="5379" width="3.7109375" style="1" customWidth="1"/>
    <col min="5380" max="5384" width="18.7109375" style="1" customWidth="1"/>
    <col min="5385" max="5385" width="1.85546875" style="1" customWidth="1"/>
    <col min="5386" max="5386" width="3" style="1" customWidth="1"/>
    <col min="5387" max="5624" width="0" style="1" hidden="1"/>
    <col min="5625" max="5625" width="3.42578125" style="1" customWidth="1"/>
    <col min="5626" max="5627" width="3.7109375" style="1" customWidth="1"/>
    <col min="5628" max="5628" width="24" style="1" customWidth="1"/>
    <col min="5629" max="5629" width="22.85546875" style="1" customWidth="1"/>
    <col min="5630" max="5630" width="20.140625" style="1" customWidth="1"/>
    <col min="5631" max="5632" width="18.7109375" style="1" customWidth="1"/>
    <col min="5633" max="5633" width="7.7109375" style="1" customWidth="1"/>
    <col min="5634" max="5635" width="3.7109375" style="1" customWidth="1"/>
    <col min="5636" max="5640" width="18.7109375" style="1" customWidth="1"/>
    <col min="5641" max="5641" width="1.85546875" style="1" customWidth="1"/>
    <col min="5642" max="5642" width="3" style="1" customWidth="1"/>
    <col min="5643" max="5880" width="0" style="1" hidden="1"/>
    <col min="5881" max="5881" width="3.42578125" style="1" customWidth="1"/>
    <col min="5882" max="5883" width="3.7109375" style="1" customWidth="1"/>
    <col min="5884" max="5884" width="24" style="1" customWidth="1"/>
    <col min="5885" max="5885" width="22.85546875" style="1" customWidth="1"/>
    <col min="5886" max="5886" width="20.140625" style="1" customWidth="1"/>
    <col min="5887" max="5888" width="18.7109375" style="1" customWidth="1"/>
    <col min="5889" max="5889" width="7.7109375" style="1" customWidth="1"/>
    <col min="5890" max="5891" width="3.7109375" style="1" customWidth="1"/>
    <col min="5892" max="5896" width="18.7109375" style="1" customWidth="1"/>
    <col min="5897" max="5897" width="1.85546875" style="1" customWidth="1"/>
    <col min="5898" max="5898" width="3" style="1" customWidth="1"/>
    <col min="5899" max="6136" width="0" style="1" hidden="1"/>
    <col min="6137" max="6137" width="3.42578125" style="1" customWidth="1"/>
    <col min="6138" max="6139" width="3.7109375" style="1" customWidth="1"/>
    <col min="6140" max="6140" width="24" style="1" customWidth="1"/>
    <col min="6141" max="6141" width="22.85546875" style="1" customWidth="1"/>
    <col min="6142" max="6142" width="20.140625" style="1" customWidth="1"/>
    <col min="6143" max="6144" width="18.7109375" style="1" customWidth="1"/>
    <col min="6145" max="6145" width="7.7109375" style="1" customWidth="1"/>
    <col min="6146" max="6147" width="3.7109375" style="1" customWidth="1"/>
    <col min="6148" max="6152" width="18.7109375" style="1" customWidth="1"/>
    <col min="6153" max="6153" width="1.85546875" style="1" customWidth="1"/>
    <col min="6154" max="6154" width="3" style="1" customWidth="1"/>
    <col min="6155" max="6392" width="0" style="1" hidden="1"/>
    <col min="6393" max="6393" width="3.42578125" style="1" customWidth="1"/>
    <col min="6394" max="6395" width="3.7109375" style="1" customWidth="1"/>
    <col min="6396" max="6396" width="24" style="1" customWidth="1"/>
    <col min="6397" max="6397" width="22.85546875" style="1" customWidth="1"/>
    <col min="6398" max="6398" width="20.140625" style="1" customWidth="1"/>
    <col min="6399" max="6400" width="18.7109375" style="1" customWidth="1"/>
    <col min="6401" max="6401" width="7.7109375" style="1" customWidth="1"/>
    <col min="6402" max="6403" width="3.7109375" style="1" customWidth="1"/>
    <col min="6404" max="6408" width="18.7109375" style="1" customWidth="1"/>
    <col min="6409" max="6409" width="1.85546875" style="1" customWidth="1"/>
    <col min="6410" max="6410" width="3" style="1" customWidth="1"/>
    <col min="6411" max="6648" width="0" style="1" hidden="1"/>
    <col min="6649" max="6649" width="3.42578125" style="1" customWidth="1"/>
    <col min="6650" max="6651" width="3.7109375" style="1" customWidth="1"/>
    <col min="6652" max="6652" width="24" style="1" customWidth="1"/>
    <col min="6653" max="6653" width="22.85546875" style="1" customWidth="1"/>
    <col min="6654" max="6654" width="20.140625" style="1" customWidth="1"/>
    <col min="6655" max="6656" width="18.7109375" style="1" customWidth="1"/>
    <col min="6657" max="6657" width="7.7109375" style="1" customWidth="1"/>
    <col min="6658" max="6659" width="3.7109375" style="1" customWidth="1"/>
    <col min="6660" max="6664" width="18.7109375" style="1" customWidth="1"/>
    <col min="6665" max="6665" width="1.85546875" style="1" customWidth="1"/>
    <col min="6666" max="6666" width="3" style="1" customWidth="1"/>
    <col min="6667" max="6904" width="0" style="1" hidden="1"/>
    <col min="6905" max="6905" width="3.42578125" style="1" customWidth="1"/>
    <col min="6906" max="6907" width="3.7109375" style="1" customWidth="1"/>
    <col min="6908" max="6908" width="24" style="1" customWidth="1"/>
    <col min="6909" max="6909" width="22.85546875" style="1" customWidth="1"/>
    <col min="6910" max="6910" width="20.140625" style="1" customWidth="1"/>
    <col min="6911" max="6912" width="18.7109375" style="1" customWidth="1"/>
    <col min="6913" max="6913" width="7.7109375" style="1" customWidth="1"/>
    <col min="6914" max="6915" width="3.7109375" style="1" customWidth="1"/>
    <col min="6916" max="6920" width="18.7109375" style="1" customWidth="1"/>
    <col min="6921" max="6921" width="1.85546875" style="1" customWidth="1"/>
    <col min="6922" max="6922" width="3" style="1" customWidth="1"/>
    <col min="6923" max="7160" width="0" style="1" hidden="1"/>
    <col min="7161" max="7161" width="3.42578125" style="1" customWidth="1"/>
    <col min="7162" max="7163" width="3.7109375" style="1" customWidth="1"/>
    <col min="7164" max="7164" width="24" style="1" customWidth="1"/>
    <col min="7165" max="7165" width="22.85546875" style="1" customWidth="1"/>
    <col min="7166" max="7166" width="20.140625" style="1" customWidth="1"/>
    <col min="7167" max="7168" width="18.7109375" style="1" customWidth="1"/>
    <col min="7169" max="7169" width="7.7109375" style="1" customWidth="1"/>
    <col min="7170" max="7171" width="3.7109375" style="1" customWidth="1"/>
    <col min="7172" max="7176" width="18.7109375" style="1" customWidth="1"/>
    <col min="7177" max="7177" width="1.85546875" style="1" customWidth="1"/>
    <col min="7178" max="7178" width="3" style="1" customWidth="1"/>
    <col min="7179" max="7416" width="0" style="1" hidden="1"/>
    <col min="7417" max="7417" width="3.42578125" style="1" customWidth="1"/>
    <col min="7418" max="7419" width="3.7109375" style="1" customWidth="1"/>
    <col min="7420" max="7420" width="24" style="1" customWidth="1"/>
    <col min="7421" max="7421" width="22.85546875" style="1" customWidth="1"/>
    <col min="7422" max="7422" width="20.140625" style="1" customWidth="1"/>
    <col min="7423" max="7424" width="18.7109375" style="1" customWidth="1"/>
    <col min="7425" max="7425" width="7.7109375" style="1" customWidth="1"/>
    <col min="7426" max="7427" width="3.7109375" style="1" customWidth="1"/>
    <col min="7428" max="7432" width="18.7109375" style="1" customWidth="1"/>
    <col min="7433" max="7433" width="1.85546875" style="1" customWidth="1"/>
    <col min="7434" max="7434" width="3" style="1" customWidth="1"/>
    <col min="7435" max="7672" width="0" style="1" hidden="1"/>
    <col min="7673" max="7673" width="3.42578125" style="1" customWidth="1"/>
    <col min="7674" max="7675" width="3.7109375" style="1" customWidth="1"/>
    <col min="7676" max="7676" width="24" style="1" customWidth="1"/>
    <col min="7677" max="7677" width="22.85546875" style="1" customWidth="1"/>
    <col min="7678" max="7678" width="20.140625" style="1" customWidth="1"/>
    <col min="7679" max="7680" width="18.7109375" style="1" customWidth="1"/>
    <col min="7681" max="7681" width="7.7109375" style="1" customWidth="1"/>
    <col min="7682" max="7683" width="3.7109375" style="1" customWidth="1"/>
    <col min="7684" max="7688" width="18.7109375" style="1" customWidth="1"/>
    <col min="7689" max="7689" width="1.85546875" style="1" customWidth="1"/>
    <col min="7690" max="7690" width="3" style="1" customWidth="1"/>
    <col min="7691" max="7928" width="0" style="1" hidden="1"/>
    <col min="7929" max="7929" width="3.42578125" style="1" customWidth="1"/>
    <col min="7930" max="7931" width="3.7109375" style="1" customWidth="1"/>
    <col min="7932" max="7932" width="24" style="1" customWidth="1"/>
    <col min="7933" max="7933" width="22.85546875" style="1" customWidth="1"/>
    <col min="7934" max="7934" width="20.140625" style="1" customWidth="1"/>
    <col min="7935" max="7936" width="18.7109375" style="1" customWidth="1"/>
    <col min="7937" max="7937" width="7.7109375" style="1" customWidth="1"/>
    <col min="7938" max="7939" width="3.7109375" style="1" customWidth="1"/>
    <col min="7940" max="7944" width="18.7109375" style="1" customWidth="1"/>
    <col min="7945" max="7945" width="1.85546875" style="1" customWidth="1"/>
    <col min="7946" max="7946" width="3" style="1" customWidth="1"/>
    <col min="7947" max="8184" width="0" style="1" hidden="1"/>
    <col min="8185" max="8185" width="3.42578125" style="1" customWidth="1"/>
    <col min="8186" max="8187" width="3.7109375" style="1" customWidth="1"/>
    <col min="8188" max="8188" width="24" style="1" customWidth="1"/>
    <col min="8189" max="8189" width="22.85546875" style="1" customWidth="1"/>
    <col min="8190" max="8190" width="20.140625" style="1" customWidth="1"/>
    <col min="8191" max="8192" width="18.7109375" style="1" customWidth="1"/>
    <col min="8193" max="8193" width="7.7109375" style="1" customWidth="1"/>
    <col min="8194" max="8195" width="3.7109375" style="1" customWidth="1"/>
    <col min="8196" max="8200" width="18.7109375" style="1" customWidth="1"/>
    <col min="8201" max="8201" width="1.85546875" style="1" customWidth="1"/>
    <col min="8202" max="8202" width="3" style="1" customWidth="1"/>
    <col min="8203" max="8440" width="0" style="1" hidden="1"/>
    <col min="8441" max="8441" width="3.42578125" style="1" customWidth="1"/>
    <col min="8442" max="8443" width="3.7109375" style="1" customWidth="1"/>
    <col min="8444" max="8444" width="24" style="1" customWidth="1"/>
    <col min="8445" max="8445" width="22.85546875" style="1" customWidth="1"/>
    <col min="8446" max="8446" width="20.140625" style="1" customWidth="1"/>
    <col min="8447" max="8448" width="18.7109375" style="1" customWidth="1"/>
    <col min="8449" max="8449" width="7.7109375" style="1" customWidth="1"/>
    <col min="8450" max="8451" width="3.7109375" style="1" customWidth="1"/>
    <col min="8452" max="8456" width="18.7109375" style="1" customWidth="1"/>
    <col min="8457" max="8457" width="1.85546875" style="1" customWidth="1"/>
    <col min="8458" max="8458" width="3" style="1" customWidth="1"/>
    <col min="8459" max="8696" width="0" style="1" hidden="1"/>
    <col min="8697" max="8697" width="3.42578125" style="1" customWidth="1"/>
    <col min="8698" max="8699" width="3.7109375" style="1" customWidth="1"/>
    <col min="8700" max="8700" width="24" style="1" customWidth="1"/>
    <col min="8701" max="8701" width="22.85546875" style="1" customWidth="1"/>
    <col min="8702" max="8702" width="20.140625" style="1" customWidth="1"/>
    <col min="8703" max="8704" width="18.7109375" style="1" customWidth="1"/>
    <col min="8705" max="8705" width="7.7109375" style="1" customWidth="1"/>
    <col min="8706" max="8707" width="3.7109375" style="1" customWidth="1"/>
    <col min="8708" max="8712" width="18.7109375" style="1" customWidth="1"/>
    <col min="8713" max="8713" width="1.85546875" style="1" customWidth="1"/>
    <col min="8714" max="8714" width="3" style="1" customWidth="1"/>
    <col min="8715" max="8952" width="0" style="1" hidden="1"/>
    <col min="8953" max="8953" width="3.42578125" style="1" customWidth="1"/>
    <col min="8954" max="8955" width="3.7109375" style="1" customWidth="1"/>
    <col min="8956" max="8956" width="24" style="1" customWidth="1"/>
    <col min="8957" max="8957" width="22.85546875" style="1" customWidth="1"/>
    <col min="8958" max="8958" width="20.140625" style="1" customWidth="1"/>
    <col min="8959" max="8960" width="18.7109375" style="1" customWidth="1"/>
    <col min="8961" max="8961" width="7.7109375" style="1" customWidth="1"/>
    <col min="8962" max="8963" width="3.7109375" style="1" customWidth="1"/>
    <col min="8964" max="8968" width="18.7109375" style="1" customWidth="1"/>
    <col min="8969" max="8969" width="1.85546875" style="1" customWidth="1"/>
    <col min="8970" max="8970" width="3" style="1" customWidth="1"/>
    <col min="8971" max="9208" width="0" style="1" hidden="1"/>
    <col min="9209" max="9209" width="3.42578125" style="1" customWidth="1"/>
    <col min="9210" max="9211" width="3.7109375" style="1" customWidth="1"/>
    <col min="9212" max="9212" width="24" style="1" customWidth="1"/>
    <col min="9213" max="9213" width="22.85546875" style="1" customWidth="1"/>
    <col min="9214" max="9214" width="20.140625" style="1" customWidth="1"/>
    <col min="9215" max="9216" width="18.7109375" style="1" customWidth="1"/>
    <col min="9217" max="9217" width="7.7109375" style="1" customWidth="1"/>
    <col min="9218" max="9219" width="3.7109375" style="1" customWidth="1"/>
    <col min="9220" max="9224" width="18.7109375" style="1" customWidth="1"/>
    <col min="9225" max="9225" width="1.85546875" style="1" customWidth="1"/>
    <col min="9226" max="9226" width="3" style="1" customWidth="1"/>
    <col min="9227" max="9464" width="0" style="1" hidden="1"/>
    <col min="9465" max="9465" width="3.42578125" style="1" customWidth="1"/>
    <col min="9466" max="9467" width="3.7109375" style="1" customWidth="1"/>
    <col min="9468" max="9468" width="24" style="1" customWidth="1"/>
    <col min="9469" max="9469" width="22.85546875" style="1" customWidth="1"/>
    <col min="9470" max="9470" width="20.140625" style="1" customWidth="1"/>
    <col min="9471" max="9472" width="18.7109375" style="1" customWidth="1"/>
    <col min="9473" max="9473" width="7.7109375" style="1" customWidth="1"/>
    <col min="9474" max="9475" width="3.7109375" style="1" customWidth="1"/>
    <col min="9476" max="9480" width="18.7109375" style="1" customWidth="1"/>
    <col min="9481" max="9481" width="1.85546875" style="1" customWidth="1"/>
    <col min="9482" max="9482" width="3" style="1" customWidth="1"/>
    <col min="9483" max="9720" width="0" style="1" hidden="1"/>
    <col min="9721" max="9721" width="3.42578125" style="1" customWidth="1"/>
    <col min="9722" max="9723" width="3.7109375" style="1" customWidth="1"/>
    <col min="9724" max="9724" width="24" style="1" customWidth="1"/>
    <col min="9725" max="9725" width="22.85546875" style="1" customWidth="1"/>
    <col min="9726" max="9726" width="20.140625" style="1" customWidth="1"/>
    <col min="9727" max="9728" width="18.7109375" style="1" customWidth="1"/>
    <col min="9729" max="9729" width="7.7109375" style="1" customWidth="1"/>
    <col min="9730" max="9731" width="3.7109375" style="1" customWidth="1"/>
    <col min="9732" max="9736" width="18.7109375" style="1" customWidth="1"/>
    <col min="9737" max="9737" width="1.85546875" style="1" customWidth="1"/>
    <col min="9738" max="9738" width="3" style="1" customWidth="1"/>
    <col min="9739" max="9976" width="0" style="1" hidden="1"/>
    <col min="9977" max="9977" width="3.42578125" style="1" customWidth="1"/>
    <col min="9978" max="9979" width="3.7109375" style="1" customWidth="1"/>
    <col min="9980" max="9980" width="24" style="1" customWidth="1"/>
    <col min="9981" max="9981" width="22.85546875" style="1" customWidth="1"/>
    <col min="9982" max="9982" width="20.140625" style="1" customWidth="1"/>
    <col min="9983" max="9984" width="18.7109375" style="1" customWidth="1"/>
    <col min="9985" max="9985" width="7.7109375" style="1" customWidth="1"/>
    <col min="9986" max="9987" width="3.7109375" style="1" customWidth="1"/>
    <col min="9988" max="9992" width="18.7109375" style="1" customWidth="1"/>
    <col min="9993" max="9993" width="1.85546875" style="1" customWidth="1"/>
    <col min="9994" max="9994" width="3" style="1" customWidth="1"/>
    <col min="9995" max="10232" width="0" style="1" hidden="1"/>
    <col min="10233" max="10233" width="3.42578125" style="1" customWidth="1"/>
    <col min="10234" max="10235" width="3.7109375" style="1" customWidth="1"/>
    <col min="10236" max="10236" width="24" style="1" customWidth="1"/>
    <col min="10237" max="10237" width="22.85546875" style="1" customWidth="1"/>
    <col min="10238" max="10238" width="20.140625" style="1" customWidth="1"/>
    <col min="10239" max="10240" width="18.7109375" style="1" customWidth="1"/>
    <col min="10241" max="10241" width="7.7109375" style="1" customWidth="1"/>
    <col min="10242" max="10243" width="3.7109375" style="1" customWidth="1"/>
    <col min="10244" max="10248" width="18.7109375" style="1" customWidth="1"/>
    <col min="10249" max="10249" width="1.85546875" style="1" customWidth="1"/>
    <col min="10250" max="10250" width="3" style="1" customWidth="1"/>
    <col min="10251" max="10488" width="0" style="1" hidden="1"/>
    <col min="10489" max="10489" width="3.42578125" style="1" customWidth="1"/>
    <col min="10490" max="10491" width="3.7109375" style="1" customWidth="1"/>
    <col min="10492" max="10492" width="24" style="1" customWidth="1"/>
    <col min="10493" max="10493" width="22.85546875" style="1" customWidth="1"/>
    <col min="10494" max="10494" width="20.140625" style="1" customWidth="1"/>
    <col min="10495" max="10496" width="18.7109375" style="1" customWidth="1"/>
    <col min="10497" max="10497" width="7.7109375" style="1" customWidth="1"/>
    <col min="10498" max="10499" width="3.7109375" style="1" customWidth="1"/>
    <col min="10500" max="10504" width="18.7109375" style="1" customWidth="1"/>
    <col min="10505" max="10505" width="1.85546875" style="1" customWidth="1"/>
    <col min="10506" max="10506" width="3" style="1" customWidth="1"/>
    <col min="10507" max="10744" width="0" style="1" hidden="1"/>
    <col min="10745" max="10745" width="3.42578125" style="1" customWidth="1"/>
    <col min="10746" max="10747" width="3.7109375" style="1" customWidth="1"/>
    <col min="10748" max="10748" width="24" style="1" customWidth="1"/>
    <col min="10749" max="10749" width="22.85546875" style="1" customWidth="1"/>
    <col min="10750" max="10750" width="20.140625" style="1" customWidth="1"/>
    <col min="10751" max="10752" width="18.7109375" style="1" customWidth="1"/>
    <col min="10753" max="10753" width="7.7109375" style="1" customWidth="1"/>
    <col min="10754" max="10755" width="3.7109375" style="1" customWidth="1"/>
    <col min="10756" max="10760" width="18.7109375" style="1" customWidth="1"/>
    <col min="10761" max="10761" width="1.85546875" style="1" customWidth="1"/>
    <col min="10762" max="10762" width="3" style="1" customWidth="1"/>
    <col min="10763" max="11000" width="0" style="1" hidden="1"/>
    <col min="11001" max="11001" width="3.42578125" style="1" customWidth="1"/>
    <col min="11002" max="11003" width="3.7109375" style="1" customWidth="1"/>
    <col min="11004" max="11004" width="24" style="1" customWidth="1"/>
    <col min="11005" max="11005" width="22.85546875" style="1" customWidth="1"/>
    <col min="11006" max="11006" width="20.140625" style="1" customWidth="1"/>
    <col min="11007" max="11008" width="18.7109375" style="1" customWidth="1"/>
    <col min="11009" max="11009" width="7.7109375" style="1" customWidth="1"/>
    <col min="11010" max="11011" width="3.7109375" style="1" customWidth="1"/>
    <col min="11012" max="11016" width="18.7109375" style="1" customWidth="1"/>
    <col min="11017" max="11017" width="1.85546875" style="1" customWidth="1"/>
    <col min="11018" max="11018" width="3" style="1" customWidth="1"/>
    <col min="11019" max="11256" width="0" style="1" hidden="1"/>
    <col min="11257" max="11257" width="3.42578125" style="1" customWidth="1"/>
    <col min="11258" max="11259" width="3.7109375" style="1" customWidth="1"/>
    <col min="11260" max="11260" width="24" style="1" customWidth="1"/>
    <col min="11261" max="11261" width="22.85546875" style="1" customWidth="1"/>
    <col min="11262" max="11262" width="20.140625" style="1" customWidth="1"/>
    <col min="11263" max="11264" width="18.7109375" style="1" customWidth="1"/>
    <col min="11265" max="11265" width="7.7109375" style="1" customWidth="1"/>
    <col min="11266" max="11267" width="3.7109375" style="1" customWidth="1"/>
    <col min="11268" max="11272" width="18.7109375" style="1" customWidth="1"/>
    <col min="11273" max="11273" width="1.85546875" style="1" customWidth="1"/>
    <col min="11274" max="11274" width="3" style="1" customWidth="1"/>
    <col min="11275" max="11512" width="0" style="1" hidden="1"/>
    <col min="11513" max="11513" width="3.42578125" style="1" customWidth="1"/>
    <col min="11514" max="11515" width="3.7109375" style="1" customWidth="1"/>
    <col min="11516" max="11516" width="24" style="1" customWidth="1"/>
    <col min="11517" max="11517" width="22.85546875" style="1" customWidth="1"/>
    <col min="11518" max="11518" width="20.140625" style="1" customWidth="1"/>
    <col min="11519" max="11520" width="18.7109375" style="1" customWidth="1"/>
    <col min="11521" max="11521" width="7.7109375" style="1" customWidth="1"/>
    <col min="11522" max="11523" width="3.7109375" style="1" customWidth="1"/>
    <col min="11524" max="11528" width="18.7109375" style="1" customWidth="1"/>
    <col min="11529" max="11529" width="1.85546875" style="1" customWidth="1"/>
    <col min="11530" max="11530" width="3" style="1" customWidth="1"/>
    <col min="11531" max="11768" width="0" style="1" hidden="1"/>
    <col min="11769" max="11769" width="3.42578125" style="1" customWidth="1"/>
    <col min="11770" max="11771" width="3.7109375" style="1" customWidth="1"/>
    <col min="11772" max="11772" width="24" style="1" customWidth="1"/>
    <col min="11773" max="11773" width="22.85546875" style="1" customWidth="1"/>
    <col min="11774" max="11774" width="20.140625" style="1" customWidth="1"/>
    <col min="11775" max="11776" width="18.7109375" style="1" customWidth="1"/>
    <col min="11777" max="11777" width="7.7109375" style="1" customWidth="1"/>
    <col min="11778" max="11779" width="3.7109375" style="1" customWidth="1"/>
    <col min="11780" max="11784" width="18.7109375" style="1" customWidth="1"/>
    <col min="11785" max="11785" width="1.85546875" style="1" customWidth="1"/>
    <col min="11786" max="11786" width="3" style="1" customWidth="1"/>
    <col min="11787" max="12024" width="0" style="1" hidden="1"/>
    <col min="12025" max="12025" width="3.42578125" style="1" customWidth="1"/>
    <col min="12026" max="12027" width="3.7109375" style="1" customWidth="1"/>
    <col min="12028" max="12028" width="24" style="1" customWidth="1"/>
    <col min="12029" max="12029" width="22.85546875" style="1" customWidth="1"/>
    <col min="12030" max="12030" width="20.140625" style="1" customWidth="1"/>
    <col min="12031" max="12032" width="18.7109375" style="1" customWidth="1"/>
    <col min="12033" max="12033" width="7.7109375" style="1" customWidth="1"/>
    <col min="12034" max="12035" width="3.7109375" style="1" customWidth="1"/>
    <col min="12036" max="12040" width="18.7109375" style="1" customWidth="1"/>
    <col min="12041" max="12041" width="1.85546875" style="1" customWidth="1"/>
    <col min="12042" max="12042" width="3" style="1" customWidth="1"/>
    <col min="12043" max="12280" width="0" style="1" hidden="1"/>
    <col min="12281" max="12281" width="3.42578125" style="1" customWidth="1"/>
    <col min="12282" max="12283" width="3.7109375" style="1" customWidth="1"/>
    <col min="12284" max="12284" width="24" style="1" customWidth="1"/>
    <col min="12285" max="12285" width="22.85546875" style="1" customWidth="1"/>
    <col min="12286" max="12286" width="20.140625" style="1" customWidth="1"/>
    <col min="12287" max="12288" width="18.7109375" style="1" customWidth="1"/>
    <col min="12289" max="12289" width="7.7109375" style="1" customWidth="1"/>
    <col min="12290" max="12291" width="3.7109375" style="1" customWidth="1"/>
    <col min="12292" max="12296" width="18.7109375" style="1" customWidth="1"/>
    <col min="12297" max="12297" width="1.85546875" style="1" customWidth="1"/>
    <col min="12298" max="12298" width="3" style="1" customWidth="1"/>
    <col min="12299" max="12536" width="0" style="1" hidden="1"/>
    <col min="12537" max="12537" width="3.42578125" style="1" customWidth="1"/>
    <col min="12538" max="12539" width="3.7109375" style="1" customWidth="1"/>
    <col min="12540" max="12540" width="24" style="1" customWidth="1"/>
    <col min="12541" max="12541" width="22.85546875" style="1" customWidth="1"/>
    <col min="12542" max="12542" width="20.140625" style="1" customWidth="1"/>
    <col min="12543" max="12544" width="18.7109375" style="1" customWidth="1"/>
    <col min="12545" max="12545" width="7.7109375" style="1" customWidth="1"/>
    <col min="12546" max="12547" width="3.7109375" style="1" customWidth="1"/>
    <col min="12548" max="12552" width="18.7109375" style="1" customWidth="1"/>
    <col min="12553" max="12553" width="1.85546875" style="1" customWidth="1"/>
    <col min="12554" max="12554" width="3" style="1" customWidth="1"/>
    <col min="12555" max="12792" width="0" style="1" hidden="1"/>
    <col min="12793" max="12793" width="3.42578125" style="1" customWidth="1"/>
    <col min="12794" max="12795" width="3.7109375" style="1" customWidth="1"/>
    <col min="12796" max="12796" width="24" style="1" customWidth="1"/>
    <col min="12797" max="12797" width="22.85546875" style="1" customWidth="1"/>
    <col min="12798" max="12798" width="20.140625" style="1" customWidth="1"/>
    <col min="12799" max="12800" width="18.7109375" style="1" customWidth="1"/>
    <col min="12801" max="12801" width="7.7109375" style="1" customWidth="1"/>
    <col min="12802" max="12803" width="3.7109375" style="1" customWidth="1"/>
    <col min="12804" max="12808" width="18.7109375" style="1" customWidth="1"/>
    <col min="12809" max="12809" width="1.85546875" style="1" customWidth="1"/>
    <col min="12810" max="12810" width="3" style="1" customWidth="1"/>
    <col min="12811" max="13048" width="0" style="1" hidden="1"/>
    <col min="13049" max="13049" width="3.42578125" style="1" customWidth="1"/>
    <col min="13050" max="13051" width="3.7109375" style="1" customWidth="1"/>
    <col min="13052" max="13052" width="24" style="1" customWidth="1"/>
    <col min="13053" max="13053" width="22.85546875" style="1" customWidth="1"/>
    <col min="13054" max="13054" width="20.140625" style="1" customWidth="1"/>
    <col min="13055" max="13056" width="18.7109375" style="1" customWidth="1"/>
    <col min="13057" max="13057" width="7.7109375" style="1" customWidth="1"/>
    <col min="13058" max="13059" width="3.7109375" style="1" customWidth="1"/>
    <col min="13060" max="13064" width="18.7109375" style="1" customWidth="1"/>
    <col min="13065" max="13065" width="1.85546875" style="1" customWidth="1"/>
    <col min="13066" max="13066" width="3" style="1" customWidth="1"/>
    <col min="13067" max="13304" width="0" style="1" hidden="1"/>
    <col min="13305" max="13305" width="3.42578125" style="1" customWidth="1"/>
    <col min="13306" max="13307" width="3.7109375" style="1" customWidth="1"/>
    <col min="13308" max="13308" width="24" style="1" customWidth="1"/>
    <col min="13309" max="13309" width="22.85546875" style="1" customWidth="1"/>
    <col min="13310" max="13310" width="20.140625" style="1" customWidth="1"/>
    <col min="13311" max="13312" width="18.7109375" style="1" customWidth="1"/>
    <col min="13313" max="13313" width="7.7109375" style="1" customWidth="1"/>
    <col min="13314" max="13315" width="3.7109375" style="1" customWidth="1"/>
    <col min="13316" max="13320" width="18.7109375" style="1" customWidth="1"/>
    <col min="13321" max="13321" width="1.85546875" style="1" customWidth="1"/>
    <col min="13322" max="13322" width="3" style="1" customWidth="1"/>
    <col min="13323" max="13560" width="0" style="1" hidden="1"/>
    <col min="13561" max="13561" width="3.42578125" style="1" customWidth="1"/>
    <col min="13562" max="13563" width="3.7109375" style="1" customWidth="1"/>
    <col min="13564" max="13564" width="24" style="1" customWidth="1"/>
    <col min="13565" max="13565" width="22.85546875" style="1" customWidth="1"/>
    <col min="13566" max="13566" width="20.140625" style="1" customWidth="1"/>
    <col min="13567" max="13568" width="18.7109375" style="1" customWidth="1"/>
    <col min="13569" max="13569" width="7.7109375" style="1" customWidth="1"/>
    <col min="13570" max="13571" width="3.7109375" style="1" customWidth="1"/>
    <col min="13572" max="13576" width="18.7109375" style="1" customWidth="1"/>
    <col min="13577" max="13577" width="1.85546875" style="1" customWidth="1"/>
    <col min="13578" max="13578" width="3" style="1" customWidth="1"/>
    <col min="13579" max="13816" width="0" style="1" hidden="1"/>
    <col min="13817" max="13817" width="3.42578125" style="1" customWidth="1"/>
    <col min="13818" max="13819" width="3.7109375" style="1" customWidth="1"/>
    <col min="13820" max="13820" width="24" style="1" customWidth="1"/>
    <col min="13821" max="13821" width="22.85546875" style="1" customWidth="1"/>
    <col min="13822" max="13822" width="20.140625" style="1" customWidth="1"/>
    <col min="13823" max="13824" width="18.7109375" style="1" customWidth="1"/>
    <col min="13825" max="13825" width="7.7109375" style="1" customWidth="1"/>
    <col min="13826" max="13827" width="3.7109375" style="1" customWidth="1"/>
    <col min="13828" max="13832" width="18.7109375" style="1" customWidth="1"/>
    <col min="13833" max="13833" width="1.85546875" style="1" customWidth="1"/>
    <col min="13834" max="13834" width="3" style="1" customWidth="1"/>
    <col min="13835" max="14072" width="0" style="1" hidden="1"/>
    <col min="14073" max="14073" width="3.42578125" style="1" customWidth="1"/>
    <col min="14074" max="14075" width="3.7109375" style="1" customWidth="1"/>
    <col min="14076" max="14076" width="24" style="1" customWidth="1"/>
    <col min="14077" max="14077" width="22.85546875" style="1" customWidth="1"/>
    <col min="14078" max="14078" width="20.140625" style="1" customWidth="1"/>
    <col min="14079" max="14080" width="18.7109375" style="1" customWidth="1"/>
    <col min="14081" max="14081" width="7.7109375" style="1" customWidth="1"/>
    <col min="14082" max="14083" width="3.7109375" style="1" customWidth="1"/>
    <col min="14084" max="14088" width="18.7109375" style="1" customWidth="1"/>
    <col min="14089" max="14089" width="1.85546875" style="1" customWidth="1"/>
    <col min="14090" max="14090" width="3" style="1" customWidth="1"/>
    <col min="14091" max="14328" width="0" style="1" hidden="1"/>
    <col min="14329" max="14329" width="3.42578125" style="1" customWidth="1"/>
    <col min="14330" max="14331" width="3.7109375" style="1" customWidth="1"/>
    <col min="14332" max="14332" width="24" style="1" customWidth="1"/>
    <col min="14333" max="14333" width="22.85546875" style="1" customWidth="1"/>
    <col min="14334" max="14334" width="20.140625" style="1" customWidth="1"/>
    <col min="14335" max="14336" width="18.7109375" style="1" customWidth="1"/>
    <col min="14337" max="14337" width="7.7109375" style="1" customWidth="1"/>
    <col min="14338" max="14339" width="3.7109375" style="1" customWidth="1"/>
    <col min="14340" max="14344" width="18.7109375" style="1" customWidth="1"/>
    <col min="14345" max="14345" width="1.85546875" style="1" customWidth="1"/>
    <col min="14346" max="14346" width="3" style="1" customWidth="1"/>
    <col min="14347" max="14584" width="0" style="1" hidden="1"/>
    <col min="14585" max="14585" width="3.42578125" style="1" customWidth="1"/>
    <col min="14586" max="14587" width="3.7109375" style="1" customWidth="1"/>
    <col min="14588" max="14588" width="24" style="1" customWidth="1"/>
    <col min="14589" max="14589" width="22.85546875" style="1" customWidth="1"/>
    <col min="14590" max="14590" width="20.140625" style="1" customWidth="1"/>
    <col min="14591" max="14592" width="18.7109375" style="1" customWidth="1"/>
    <col min="14593" max="14593" width="7.7109375" style="1" customWidth="1"/>
    <col min="14594" max="14595" width="3.7109375" style="1" customWidth="1"/>
    <col min="14596" max="14600" width="18.7109375" style="1" customWidth="1"/>
    <col min="14601" max="14601" width="1.85546875" style="1" customWidth="1"/>
    <col min="14602" max="14602" width="3" style="1" customWidth="1"/>
    <col min="14603" max="14840" width="0" style="1" hidden="1"/>
    <col min="14841" max="14841" width="3.42578125" style="1" customWidth="1"/>
    <col min="14842" max="14843" width="3.7109375" style="1" customWidth="1"/>
    <col min="14844" max="14844" width="24" style="1" customWidth="1"/>
    <col min="14845" max="14845" width="22.85546875" style="1" customWidth="1"/>
    <col min="14846" max="14846" width="20.140625" style="1" customWidth="1"/>
    <col min="14847" max="14848" width="18.7109375" style="1" customWidth="1"/>
    <col min="14849" max="14849" width="7.7109375" style="1" customWidth="1"/>
    <col min="14850" max="14851" width="3.7109375" style="1" customWidth="1"/>
    <col min="14852" max="14856" width="18.7109375" style="1" customWidth="1"/>
    <col min="14857" max="14857" width="1.85546875" style="1" customWidth="1"/>
    <col min="14858" max="14858" width="3" style="1" customWidth="1"/>
    <col min="14859" max="15096" width="0" style="1" hidden="1"/>
    <col min="15097" max="15097" width="3.42578125" style="1" customWidth="1"/>
    <col min="15098" max="15099" width="3.7109375" style="1" customWidth="1"/>
    <col min="15100" max="15100" width="24" style="1" customWidth="1"/>
    <col min="15101" max="15101" width="22.85546875" style="1" customWidth="1"/>
    <col min="15102" max="15102" width="20.140625" style="1" customWidth="1"/>
    <col min="15103" max="15104" width="18.7109375" style="1" customWidth="1"/>
    <col min="15105" max="15105" width="7.7109375" style="1" customWidth="1"/>
    <col min="15106" max="15107" width="3.7109375" style="1" customWidth="1"/>
    <col min="15108" max="15112" width="18.7109375" style="1" customWidth="1"/>
    <col min="15113" max="15113" width="1.85546875" style="1" customWidth="1"/>
    <col min="15114" max="15114" width="3" style="1" customWidth="1"/>
    <col min="15115" max="15352" width="0" style="1" hidden="1"/>
    <col min="15353" max="15353" width="3.42578125" style="1" customWidth="1"/>
    <col min="15354" max="15355" width="3.7109375" style="1" customWidth="1"/>
    <col min="15356" max="15356" width="24" style="1" customWidth="1"/>
    <col min="15357" max="15357" width="22.85546875" style="1" customWidth="1"/>
    <col min="15358" max="15358" width="20.140625" style="1" customWidth="1"/>
    <col min="15359" max="15360" width="18.7109375" style="1" customWidth="1"/>
    <col min="15361" max="15361" width="7.7109375" style="1" customWidth="1"/>
    <col min="15362" max="15363" width="3.7109375" style="1" customWidth="1"/>
    <col min="15364" max="15368" width="18.7109375" style="1" customWidth="1"/>
    <col min="15369" max="15369" width="1.85546875" style="1" customWidth="1"/>
    <col min="15370" max="15370" width="3" style="1" customWidth="1"/>
    <col min="15371" max="15608" width="0" style="1" hidden="1"/>
    <col min="15609" max="15609" width="3.42578125" style="1" customWidth="1"/>
    <col min="15610" max="15611" width="3.7109375" style="1" customWidth="1"/>
    <col min="15612" max="15612" width="24" style="1" customWidth="1"/>
    <col min="15613" max="15613" width="22.85546875" style="1" customWidth="1"/>
    <col min="15614" max="15614" width="20.140625" style="1" customWidth="1"/>
    <col min="15615" max="15616" width="18.7109375" style="1" customWidth="1"/>
    <col min="15617" max="15617" width="7.7109375" style="1" customWidth="1"/>
    <col min="15618" max="15619" width="3.7109375" style="1" customWidth="1"/>
    <col min="15620" max="15624" width="18.7109375" style="1" customWidth="1"/>
    <col min="15625" max="15625" width="1.85546875" style="1" customWidth="1"/>
    <col min="15626" max="15626" width="3" style="1" customWidth="1"/>
    <col min="15627" max="15864" width="0" style="1" hidden="1"/>
    <col min="15865" max="15865" width="3.42578125" style="1" customWidth="1"/>
    <col min="15866" max="15867" width="3.7109375" style="1" customWidth="1"/>
    <col min="15868" max="15868" width="24" style="1" customWidth="1"/>
    <col min="15869" max="15869" width="22.85546875" style="1" customWidth="1"/>
    <col min="15870" max="15870" width="20.140625" style="1" customWidth="1"/>
    <col min="15871" max="15872" width="18.7109375" style="1" customWidth="1"/>
    <col min="15873" max="15873" width="7.7109375" style="1" customWidth="1"/>
    <col min="15874" max="15875" width="3.7109375" style="1" customWidth="1"/>
    <col min="15876" max="15880" width="18.7109375" style="1" customWidth="1"/>
    <col min="15881" max="15881" width="1.85546875" style="1" customWidth="1"/>
    <col min="15882" max="15882" width="3" style="1" customWidth="1"/>
    <col min="15883" max="16120" width="0" style="1" hidden="1"/>
    <col min="16121" max="16121" width="3.42578125" style="1" customWidth="1"/>
    <col min="16122" max="16123" width="3.7109375" style="1" customWidth="1"/>
    <col min="16124" max="16124" width="24" style="1" customWidth="1"/>
    <col min="16125" max="16125" width="22.85546875" style="1" customWidth="1"/>
    <col min="16126" max="16126" width="20.140625" style="1" customWidth="1"/>
    <col min="16127" max="16128" width="18.7109375" style="1" customWidth="1"/>
    <col min="16129" max="16129" width="7.7109375" style="1" customWidth="1"/>
    <col min="16130" max="16131" width="3.7109375" style="1" customWidth="1"/>
    <col min="16132" max="16136" width="18.7109375" style="1" customWidth="1"/>
    <col min="16137" max="16137" width="1.85546875" style="1" customWidth="1"/>
    <col min="16138" max="16138" width="3" style="1" customWidth="1"/>
    <col min="16139" max="16384" width="0" style="1" hidden="1"/>
  </cols>
  <sheetData>
    <row r="1" spans="1:253"/>
    <row r="2" spans="1:253" ht="15.75">
      <c r="B2" s="419" t="s">
        <v>145</v>
      </c>
      <c r="C2" s="419"/>
      <c r="D2" s="419"/>
      <c r="E2" s="419"/>
      <c r="F2" s="419"/>
      <c r="G2" s="419"/>
      <c r="H2" s="419"/>
      <c r="I2" s="419"/>
    </row>
    <row r="3" spans="1:253">
      <c r="B3" s="422" t="s">
        <v>162</v>
      </c>
      <c r="C3" s="422"/>
      <c r="D3" s="422"/>
      <c r="E3" s="422"/>
      <c r="F3" s="422"/>
      <c r="G3" s="422"/>
      <c r="H3" s="422"/>
      <c r="I3" s="422"/>
    </row>
    <row r="4" spans="1:253">
      <c r="B4" s="422" t="s">
        <v>633</v>
      </c>
      <c r="C4" s="422"/>
      <c r="D4" s="422"/>
      <c r="E4" s="422"/>
      <c r="F4" s="422"/>
      <c r="G4" s="422"/>
      <c r="H4" s="422"/>
      <c r="I4" s="422"/>
    </row>
    <row r="5" spans="1:253">
      <c r="B5" s="423" t="s">
        <v>157</v>
      </c>
      <c r="C5" s="422"/>
      <c r="D5" s="422"/>
      <c r="E5" s="422"/>
      <c r="F5" s="422"/>
      <c r="G5" s="422"/>
      <c r="H5" s="422"/>
      <c r="I5" s="422"/>
    </row>
    <row r="6" spans="1:253">
      <c r="B6" s="422" t="s">
        <v>93</v>
      </c>
      <c r="C6" s="422"/>
      <c r="D6" s="422"/>
      <c r="E6" s="422"/>
      <c r="F6" s="422"/>
      <c r="G6" s="422"/>
      <c r="H6" s="422"/>
      <c r="I6" s="422"/>
    </row>
    <row r="7" spans="1:253">
      <c r="C7" s="33"/>
      <c r="D7" s="32"/>
      <c r="E7" s="33"/>
      <c r="F7" s="33"/>
      <c r="G7" s="34"/>
      <c r="H7" s="34"/>
    </row>
    <row r="8" spans="1:253" ht="21" customHeight="1">
      <c r="A8" s="35"/>
      <c r="B8" s="420" t="s">
        <v>2</v>
      </c>
      <c r="C8" s="421"/>
      <c r="D8" s="421"/>
      <c r="E8" s="421"/>
      <c r="F8" s="151"/>
      <c r="G8" s="36">
        <v>2022</v>
      </c>
      <c r="H8" s="36">
        <v>2021</v>
      </c>
      <c r="I8" s="37"/>
    </row>
    <row r="9" spans="1:253">
      <c r="B9" s="23"/>
      <c r="D9" s="24"/>
      <c r="E9" s="24"/>
      <c r="F9" s="24"/>
      <c r="G9" s="38"/>
      <c r="H9" s="38"/>
      <c r="I9" s="6"/>
    </row>
    <row r="10" spans="1:253">
      <c r="A10" s="4"/>
      <c r="B10" s="7"/>
      <c r="C10" s="31"/>
      <c r="D10" s="31"/>
      <c r="E10" s="31"/>
      <c r="F10" s="31"/>
      <c r="G10" s="38"/>
      <c r="H10" s="38"/>
      <c r="I10" s="6"/>
    </row>
    <row r="11" spans="1:253" ht="15" customHeight="1">
      <c r="A11" s="4"/>
      <c r="B11" s="425" t="s">
        <v>123</v>
      </c>
      <c r="C11" s="426"/>
      <c r="D11" s="426"/>
      <c r="E11" s="426"/>
      <c r="F11" s="426"/>
      <c r="G11" s="38"/>
      <c r="H11" s="38"/>
      <c r="I11" s="6"/>
    </row>
    <row r="12" spans="1:253" ht="15" customHeight="1">
      <c r="A12" s="4"/>
      <c r="B12" s="7"/>
      <c r="C12" s="31"/>
      <c r="D12" s="4"/>
      <c r="E12" s="31"/>
      <c r="F12" s="31"/>
      <c r="G12" s="38"/>
      <c r="H12" s="38"/>
      <c r="I12" s="6"/>
    </row>
    <row r="13" spans="1:253" ht="15" customHeight="1">
      <c r="A13" s="4"/>
      <c r="B13" s="7"/>
      <c r="C13" s="426" t="s">
        <v>121</v>
      </c>
      <c r="D13" s="426"/>
      <c r="E13" s="426"/>
      <c r="F13" s="426"/>
      <c r="G13" s="211">
        <f>SUM(G14:G23)</f>
        <v>461489943</v>
      </c>
      <c r="H13" s="211">
        <f>SUM(H14:H23)</f>
        <v>263870869</v>
      </c>
      <c r="I13" s="212"/>
    </row>
    <row r="14" spans="1:253" ht="15" customHeight="1">
      <c r="A14" s="4"/>
      <c r="B14" s="7"/>
      <c r="C14" s="31"/>
      <c r="D14" s="424" t="s">
        <v>3</v>
      </c>
      <c r="E14" s="424"/>
      <c r="F14" s="424"/>
      <c r="G14" s="213">
        <v>0</v>
      </c>
      <c r="H14" s="213">
        <v>0</v>
      </c>
      <c r="I14" s="212"/>
      <c r="IQ14" s="418"/>
      <c r="IR14" s="418"/>
      <c r="IS14" s="418"/>
    </row>
    <row r="15" spans="1:253" ht="15" customHeight="1">
      <c r="A15" s="4"/>
      <c r="B15" s="7"/>
      <c r="C15" s="31"/>
      <c r="D15" s="424" t="s">
        <v>26</v>
      </c>
      <c r="E15" s="424"/>
      <c r="F15" s="424"/>
      <c r="G15" s="213">
        <v>0</v>
      </c>
      <c r="H15" s="213">
        <v>0</v>
      </c>
      <c r="I15" s="212"/>
      <c r="IQ15" s="418"/>
      <c r="IR15" s="418"/>
      <c r="IS15" s="418"/>
    </row>
    <row r="16" spans="1:253" ht="15" customHeight="1">
      <c r="A16" s="4"/>
      <c r="B16" s="7"/>
      <c r="C16" s="58"/>
      <c r="D16" s="424" t="s">
        <v>125</v>
      </c>
      <c r="E16" s="424"/>
      <c r="F16" s="424"/>
      <c r="G16" s="213">
        <v>0</v>
      </c>
      <c r="H16" s="213">
        <v>0</v>
      </c>
      <c r="I16" s="212"/>
      <c r="IQ16" s="418"/>
      <c r="IR16" s="418"/>
      <c r="IS16" s="418"/>
    </row>
    <row r="17" spans="1:253" ht="15" customHeight="1">
      <c r="A17" s="4"/>
      <c r="B17" s="7"/>
      <c r="C17" s="58"/>
      <c r="D17" s="424" t="s">
        <v>7</v>
      </c>
      <c r="E17" s="424"/>
      <c r="F17" s="424"/>
      <c r="G17" s="213">
        <v>0</v>
      </c>
      <c r="H17" s="213">
        <v>0</v>
      </c>
      <c r="I17" s="212"/>
      <c r="IQ17" s="418"/>
      <c r="IR17" s="418"/>
      <c r="IS17" s="418"/>
    </row>
    <row r="18" spans="1:253" ht="15" customHeight="1">
      <c r="A18" s="4"/>
      <c r="B18" s="7"/>
      <c r="C18" s="58"/>
      <c r="D18" s="424" t="s">
        <v>29</v>
      </c>
      <c r="E18" s="424"/>
      <c r="F18" s="424"/>
      <c r="G18" s="213">
        <v>0</v>
      </c>
      <c r="H18" s="213">
        <v>0</v>
      </c>
      <c r="I18" s="212"/>
      <c r="IQ18" s="418"/>
      <c r="IR18" s="418"/>
      <c r="IS18" s="418"/>
    </row>
    <row r="19" spans="1:253" ht="15" customHeight="1">
      <c r="A19" s="4"/>
      <c r="B19" s="7"/>
      <c r="C19" s="58"/>
      <c r="D19" s="424" t="s">
        <v>30</v>
      </c>
      <c r="E19" s="424"/>
      <c r="F19" s="424"/>
      <c r="G19" s="213">
        <v>0</v>
      </c>
      <c r="H19" s="213">
        <v>0</v>
      </c>
      <c r="I19" s="212"/>
      <c r="IQ19" s="418"/>
      <c r="IR19" s="418"/>
      <c r="IS19" s="418"/>
    </row>
    <row r="20" spans="1:253" ht="15" customHeight="1">
      <c r="A20" s="4"/>
      <c r="B20" s="7"/>
      <c r="C20" s="58"/>
      <c r="D20" s="424" t="s">
        <v>154</v>
      </c>
      <c r="E20" s="424"/>
      <c r="F20" s="424"/>
      <c r="G20" s="213">
        <v>12433510</v>
      </c>
      <c r="H20" s="213">
        <v>17471237</v>
      </c>
      <c r="I20" s="212"/>
      <c r="IQ20" s="418"/>
      <c r="IR20" s="418"/>
      <c r="IS20" s="418"/>
    </row>
    <row r="21" spans="1:253" ht="15" customHeight="1">
      <c r="A21" s="4"/>
      <c r="B21" s="7"/>
      <c r="C21" s="31"/>
      <c r="D21" s="424" t="s">
        <v>155</v>
      </c>
      <c r="E21" s="424"/>
      <c r="F21" s="424"/>
      <c r="G21" s="213">
        <v>0</v>
      </c>
      <c r="H21" s="213">
        <v>0</v>
      </c>
      <c r="I21" s="212"/>
      <c r="IQ21" s="418"/>
      <c r="IR21" s="418"/>
      <c r="IS21" s="418"/>
    </row>
    <row r="22" spans="1:253" ht="15" customHeight="1">
      <c r="A22" s="4"/>
      <c r="B22" s="7"/>
      <c r="C22" s="58"/>
      <c r="D22" s="424" t="s">
        <v>156</v>
      </c>
      <c r="E22" s="424"/>
      <c r="F22" s="424"/>
      <c r="G22" s="214">
        <v>286393499</v>
      </c>
      <c r="H22" s="214">
        <v>197910296</v>
      </c>
      <c r="I22" s="212"/>
      <c r="IQ22" s="418"/>
      <c r="IR22" s="418"/>
      <c r="IS22" s="418"/>
    </row>
    <row r="23" spans="1:253" ht="15" customHeight="1">
      <c r="A23" s="4"/>
      <c r="B23" s="158"/>
      <c r="C23" s="31"/>
      <c r="D23" s="424" t="s">
        <v>126</v>
      </c>
      <c r="E23" s="424"/>
      <c r="F23" s="39"/>
      <c r="G23" s="213">
        <v>162662934</v>
      </c>
      <c r="H23" s="213">
        <v>48489336</v>
      </c>
      <c r="I23" s="212"/>
      <c r="IQ23" s="108"/>
    </row>
    <row r="24" spans="1:253" ht="15" customHeight="1">
      <c r="A24" s="4"/>
      <c r="B24" s="7"/>
      <c r="C24" s="31"/>
      <c r="D24" s="4"/>
      <c r="E24" s="31"/>
      <c r="F24" s="31"/>
      <c r="G24" s="215"/>
      <c r="H24" s="215"/>
      <c r="I24" s="212"/>
      <c r="IQ24" s="108"/>
    </row>
    <row r="25" spans="1:253" ht="15" customHeight="1">
      <c r="A25" s="4"/>
      <c r="B25" s="7"/>
      <c r="C25" s="426" t="s">
        <v>122</v>
      </c>
      <c r="D25" s="426"/>
      <c r="E25" s="426"/>
      <c r="F25" s="426"/>
      <c r="G25" s="211">
        <f>SUM(G26:G41)</f>
        <v>373028207</v>
      </c>
      <c r="H25" s="211">
        <f>SUM(H26:H41)</f>
        <v>245727079</v>
      </c>
      <c r="I25" s="212"/>
      <c r="IQ25" s="108"/>
    </row>
    <row r="26" spans="1:253" ht="15" customHeight="1">
      <c r="A26" s="4"/>
      <c r="B26" s="7"/>
      <c r="C26" s="152"/>
      <c r="D26" s="424" t="s">
        <v>27</v>
      </c>
      <c r="E26" s="424"/>
      <c r="F26" s="424"/>
      <c r="G26" s="213">
        <v>133851840</v>
      </c>
      <c r="H26" s="213">
        <v>117571924</v>
      </c>
      <c r="I26" s="212"/>
      <c r="IQ26" s="418"/>
      <c r="IR26" s="418"/>
      <c r="IS26" s="418"/>
    </row>
    <row r="27" spans="1:253" ht="15" customHeight="1">
      <c r="A27" s="4"/>
      <c r="B27" s="7"/>
      <c r="C27" s="152"/>
      <c r="D27" s="424" t="s">
        <v>4</v>
      </c>
      <c r="E27" s="424"/>
      <c r="F27" s="424"/>
      <c r="G27" s="213">
        <v>135466782</v>
      </c>
      <c r="H27" s="213">
        <v>86928416</v>
      </c>
      <c r="I27" s="212"/>
      <c r="IQ27" s="418"/>
      <c r="IR27" s="418"/>
      <c r="IS27" s="418"/>
    </row>
    <row r="28" spans="1:253" ht="15" customHeight="1">
      <c r="A28" s="4"/>
      <c r="B28" s="7"/>
      <c r="C28" s="152"/>
      <c r="D28" s="424" t="s">
        <v>6</v>
      </c>
      <c r="E28" s="424"/>
      <c r="F28" s="424"/>
      <c r="G28" s="213">
        <v>96462483</v>
      </c>
      <c r="H28" s="213">
        <v>41226739</v>
      </c>
      <c r="I28" s="212"/>
      <c r="IQ28" s="418"/>
      <c r="IR28" s="418"/>
      <c r="IS28" s="418"/>
    </row>
    <row r="29" spans="1:253" ht="15" customHeight="1">
      <c r="A29" s="4"/>
      <c r="B29" s="7"/>
      <c r="C29" s="31"/>
      <c r="D29" s="424" t="s">
        <v>9</v>
      </c>
      <c r="E29" s="424"/>
      <c r="F29" s="424"/>
      <c r="G29" s="213">
        <v>0</v>
      </c>
      <c r="H29" s="213">
        <v>0</v>
      </c>
      <c r="I29" s="212"/>
      <c r="IQ29" s="418"/>
      <c r="IR29" s="418"/>
      <c r="IS29" s="418"/>
    </row>
    <row r="30" spans="1:253" ht="15" customHeight="1">
      <c r="A30" s="4"/>
      <c r="B30" s="7"/>
      <c r="C30" s="152"/>
      <c r="D30" s="424" t="s">
        <v>130</v>
      </c>
      <c r="E30" s="424"/>
      <c r="F30" s="424"/>
      <c r="G30" s="213">
        <v>0</v>
      </c>
      <c r="H30" s="213">
        <v>0</v>
      </c>
      <c r="I30" s="212"/>
      <c r="IQ30" s="418"/>
      <c r="IR30" s="418"/>
      <c r="IS30" s="418"/>
    </row>
    <row r="31" spans="1:253" ht="15" customHeight="1">
      <c r="A31" s="4"/>
      <c r="B31" s="7"/>
      <c r="C31" s="152"/>
      <c r="D31" s="424" t="s">
        <v>132</v>
      </c>
      <c r="E31" s="424"/>
      <c r="F31" s="424"/>
      <c r="G31" s="213">
        <v>0</v>
      </c>
      <c r="H31" s="213">
        <v>0</v>
      </c>
      <c r="I31" s="212"/>
      <c r="IQ31" s="418"/>
      <c r="IR31" s="418"/>
      <c r="IS31" s="418"/>
    </row>
    <row r="32" spans="1:253" ht="15" customHeight="1">
      <c r="A32" s="4"/>
      <c r="B32" s="7"/>
      <c r="C32" s="152"/>
      <c r="D32" s="424" t="s">
        <v>12</v>
      </c>
      <c r="E32" s="424"/>
      <c r="F32" s="424"/>
      <c r="G32" s="213">
        <v>0</v>
      </c>
      <c r="H32" s="213">
        <v>0</v>
      </c>
      <c r="I32" s="212"/>
      <c r="IQ32" s="418"/>
      <c r="IR32" s="418"/>
      <c r="IS32" s="418"/>
    </row>
    <row r="33" spans="1:253" ht="15" customHeight="1">
      <c r="A33" s="4"/>
      <c r="B33" s="7"/>
      <c r="C33" s="152"/>
      <c r="D33" s="424" t="s">
        <v>13</v>
      </c>
      <c r="E33" s="424"/>
      <c r="F33" s="424"/>
      <c r="G33" s="213">
        <v>0</v>
      </c>
      <c r="H33" s="213">
        <v>0</v>
      </c>
      <c r="I33" s="212"/>
      <c r="IQ33" s="418"/>
      <c r="IR33" s="418"/>
      <c r="IS33" s="418"/>
    </row>
    <row r="34" spans="1:253" ht="15" customHeight="1">
      <c r="A34" s="4"/>
      <c r="B34" s="7"/>
      <c r="C34" s="152"/>
      <c r="D34" s="424" t="s">
        <v>101</v>
      </c>
      <c r="E34" s="424"/>
      <c r="F34" s="424"/>
      <c r="G34" s="213">
        <v>0</v>
      </c>
      <c r="H34" s="213">
        <v>0</v>
      </c>
      <c r="I34" s="212"/>
      <c r="IQ34" s="418"/>
      <c r="IR34" s="418"/>
      <c r="IS34" s="418"/>
    </row>
    <row r="35" spans="1:253" ht="15" customHeight="1">
      <c r="A35" s="4"/>
      <c r="B35" s="7"/>
      <c r="C35" s="152"/>
      <c r="D35" s="424" t="s">
        <v>15</v>
      </c>
      <c r="E35" s="424"/>
      <c r="F35" s="424"/>
      <c r="G35" s="213">
        <v>0</v>
      </c>
      <c r="H35" s="213">
        <v>0</v>
      </c>
      <c r="I35" s="212"/>
      <c r="IQ35" s="418"/>
      <c r="IR35" s="418"/>
      <c r="IS35" s="418"/>
    </row>
    <row r="36" spans="1:253" ht="15" customHeight="1">
      <c r="A36" s="4"/>
      <c r="B36" s="7"/>
      <c r="C36" s="152"/>
      <c r="D36" s="424" t="s">
        <v>16</v>
      </c>
      <c r="E36" s="424"/>
      <c r="F36" s="424"/>
      <c r="G36" s="213">
        <v>0</v>
      </c>
      <c r="H36" s="213">
        <v>0</v>
      </c>
      <c r="I36" s="212"/>
      <c r="IQ36" s="418"/>
      <c r="IR36" s="418"/>
      <c r="IS36" s="418"/>
    </row>
    <row r="37" spans="1:253" ht="15" customHeight="1">
      <c r="A37" s="4"/>
      <c r="B37" s="7"/>
      <c r="C37" s="152"/>
      <c r="D37" s="424" t="s">
        <v>17</v>
      </c>
      <c r="E37" s="424"/>
      <c r="F37" s="424"/>
      <c r="G37" s="213">
        <v>0</v>
      </c>
      <c r="H37" s="213">
        <v>0</v>
      </c>
      <c r="I37" s="212"/>
      <c r="IQ37" s="418"/>
      <c r="IR37" s="418"/>
      <c r="IS37" s="418"/>
    </row>
    <row r="38" spans="1:253" ht="15" customHeight="1">
      <c r="A38" s="4"/>
      <c r="B38" s="7"/>
      <c r="C38" s="152"/>
      <c r="D38" s="424" t="s">
        <v>134</v>
      </c>
      <c r="E38" s="424"/>
      <c r="F38" s="424"/>
      <c r="G38" s="213">
        <v>0</v>
      </c>
      <c r="H38" s="213">
        <v>0</v>
      </c>
      <c r="I38" s="212"/>
      <c r="IQ38" s="418"/>
      <c r="IR38" s="418"/>
      <c r="IS38" s="418"/>
    </row>
    <row r="39" spans="1:253" ht="15" customHeight="1">
      <c r="A39" s="4"/>
      <c r="B39" s="7"/>
      <c r="C39" s="31"/>
      <c r="D39" s="424" t="s">
        <v>120</v>
      </c>
      <c r="E39" s="424"/>
      <c r="F39" s="424"/>
      <c r="G39" s="213">
        <v>0</v>
      </c>
      <c r="H39" s="213">
        <v>0</v>
      </c>
      <c r="I39" s="212"/>
      <c r="IQ39" s="418"/>
      <c r="IR39" s="418"/>
      <c r="IS39" s="418"/>
    </row>
    <row r="40" spans="1:253" ht="15" customHeight="1">
      <c r="A40" s="4"/>
      <c r="B40" s="7"/>
      <c r="C40" s="152"/>
      <c r="D40" s="424" t="s">
        <v>19</v>
      </c>
      <c r="E40" s="424"/>
      <c r="F40" s="424"/>
      <c r="G40" s="213">
        <v>0</v>
      </c>
      <c r="H40" s="213">
        <v>0</v>
      </c>
      <c r="I40" s="212"/>
      <c r="IQ40" s="418"/>
      <c r="IR40" s="418"/>
      <c r="IS40" s="418"/>
    </row>
    <row r="41" spans="1:253" ht="15" customHeight="1">
      <c r="A41" s="4"/>
      <c r="B41" s="7"/>
      <c r="C41" s="152"/>
      <c r="D41" s="424" t="s">
        <v>135</v>
      </c>
      <c r="E41" s="424"/>
      <c r="F41" s="424"/>
      <c r="G41" s="213">
        <v>7247102</v>
      </c>
      <c r="H41" s="213">
        <v>0</v>
      </c>
      <c r="I41" s="212"/>
      <c r="IQ41" s="418"/>
      <c r="IR41" s="418"/>
      <c r="IS41" s="418"/>
    </row>
    <row r="42" spans="1:253" ht="15" customHeight="1">
      <c r="A42" s="4"/>
      <c r="B42" s="7"/>
      <c r="C42" s="152"/>
      <c r="G42" s="1"/>
      <c r="H42" s="1"/>
      <c r="I42" s="6"/>
    </row>
    <row r="43" spans="1:253" s="44" customFormat="1" ht="14.25" customHeight="1">
      <c r="A43" s="41"/>
      <c r="B43" s="42"/>
      <c r="C43" s="426" t="s">
        <v>137</v>
      </c>
      <c r="D43" s="426"/>
      <c r="E43" s="426"/>
      <c r="F43" s="426"/>
      <c r="G43" s="216">
        <f>+G13-G25</f>
        <v>88461736</v>
      </c>
      <c r="H43" s="216">
        <f>H13-H25</f>
        <v>18143790</v>
      </c>
      <c r="I43" s="43"/>
      <c r="IQ43" s="109"/>
      <c r="IR43" s="109"/>
      <c r="IS43" s="110"/>
    </row>
    <row r="44" spans="1:253" s="44" customFormat="1" ht="14.25" customHeight="1">
      <c r="A44" s="41"/>
      <c r="B44" s="42"/>
      <c r="C44" s="426" t="s">
        <v>124</v>
      </c>
      <c r="D44" s="426"/>
      <c r="E44" s="426"/>
      <c r="F44" s="426"/>
      <c r="G44" s="426"/>
      <c r="H44" s="40"/>
      <c r="I44" s="43"/>
      <c r="IQ44" s="109"/>
      <c r="IR44" s="109"/>
      <c r="IS44" s="109"/>
    </row>
    <row r="45" spans="1:253" s="44" customFormat="1" ht="9.75" customHeight="1">
      <c r="A45" s="41"/>
      <c r="B45" s="42"/>
      <c r="C45" s="152"/>
      <c r="D45" s="152"/>
      <c r="E45" s="152"/>
      <c r="F45" s="152"/>
      <c r="G45" s="40"/>
      <c r="H45" s="40"/>
      <c r="I45" s="43"/>
      <c r="IQ45" s="111"/>
      <c r="IR45" s="111"/>
      <c r="IS45" s="109"/>
    </row>
    <row r="46" spans="1:253" s="44" customFormat="1" ht="12.75" customHeight="1">
      <c r="A46" s="41"/>
      <c r="B46" s="42"/>
      <c r="C46" s="152"/>
      <c r="D46" s="152" t="s">
        <v>121</v>
      </c>
      <c r="E46" s="152"/>
      <c r="F46" s="152"/>
      <c r="G46" s="211">
        <f>SUM(G47:G49)</f>
        <v>38135008</v>
      </c>
      <c r="H46" s="211">
        <f>SUM(H47:H49)</f>
        <v>9494977</v>
      </c>
      <c r="I46" s="43"/>
      <c r="IQ46" s="179"/>
      <c r="IR46" s="111"/>
      <c r="IS46" s="109"/>
    </row>
    <row r="47" spans="1:253" s="44" customFormat="1" ht="12.75" customHeight="1">
      <c r="A47" s="41"/>
      <c r="B47" s="157"/>
      <c r="C47" s="152"/>
      <c r="D47" s="58" t="s">
        <v>62</v>
      </c>
      <c r="F47" s="152"/>
      <c r="G47" s="177">
        <v>0</v>
      </c>
      <c r="H47" s="177">
        <v>0</v>
      </c>
      <c r="I47" s="43"/>
      <c r="IO47" s="180"/>
      <c r="IQ47" s="111"/>
      <c r="IR47" s="111"/>
      <c r="IS47" s="109"/>
    </row>
    <row r="48" spans="1:253" s="44" customFormat="1" ht="12.75" customHeight="1">
      <c r="A48" s="41"/>
      <c r="B48" s="157"/>
      <c r="C48" s="152"/>
      <c r="D48" s="58" t="s">
        <v>64</v>
      </c>
      <c r="F48" s="152"/>
      <c r="G48" s="217">
        <v>7247102</v>
      </c>
      <c r="H48" s="213">
        <v>0</v>
      </c>
      <c r="I48" s="43"/>
      <c r="IO48" s="181"/>
      <c r="IQ48" s="111"/>
      <c r="IR48" s="111"/>
      <c r="IS48" s="109"/>
    </row>
    <row r="49" spans="1:253" s="44" customFormat="1" ht="12.75" customHeight="1">
      <c r="A49" s="41"/>
      <c r="B49" s="157"/>
      <c r="C49" s="152"/>
      <c r="D49" s="58" t="s">
        <v>150</v>
      </c>
      <c r="F49" s="152"/>
      <c r="G49" s="217">
        <v>30887906</v>
      </c>
      <c r="H49" s="218">
        <v>9494977</v>
      </c>
      <c r="I49" s="43"/>
      <c r="IO49" s="182"/>
      <c r="IQ49" s="111"/>
      <c r="IR49" s="111"/>
      <c r="IS49" s="109"/>
    </row>
    <row r="50" spans="1:253" s="44" customFormat="1" ht="12.75" customHeight="1">
      <c r="A50" s="41"/>
      <c r="B50" s="42"/>
      <c r="C50" s="152"/>
      <c r="D50" s="152"/>
      <c r="E50" s="152"/>
      <c r="F50" s="152"/>
      <c r="G50" s="219"/>
      <c r="H50" s="219"/>
      <c r="I50" s="43"/>
      <c r="IO50" s="181"/>
      <c r="IQ50" s="111"/>
      <c r="IR50" s="111"/>
      <c r="IS50" s="109"/>
    </row>
    <row r="51" spans="1:253" s="44" customFormat="1" ht="12.75" customHeight="1">
      <c r="A51" s="41"/>
      <c r="B51" s="42"/>
      <c r="C51" s="152"/>
      <c r="D51" s="152" t="s">
        <v>122</v>
      </c>
      <c r="E51" s="152"/>
      <c r="F51" s="152"/>
      <c r="G51" s="211">
        <f>SUM(G52:G55)</f>
        <v>134576251</v>
      </c>
      <c r="H51" s="211">
        <f>SUM(H52:H55)</f>
        <v>9089231</v>
      </c>
      <c r="I51" s="43"/>
      <c r="IO51" s="182"/>
      <c r="IQ51" s="111"/>
      <c r="IR51" s="111"/>
      <c r="IS51" s="109"/>
    </row>
    <row r="52" spans="1:253" s="44" customFormat="1" ht="12.75" customHeight="1">
      <c r="A52" s="41"/>
      <c r="B52" s="42"/>
      <c r="C52" s="152"/>
      <c r="D52" s="58" t="s">
        <v>62</v>
      </c>
      <c r="F52" s="152"/>
      <c r="G52" s="218">
        <v>38904724</v>
      </c>
      <c r="H52" s="218">
        <v>0</v>
      </c>
      <c r="I52" s="43"/>
      <c r="IO52" s="182"/>
      <c r="IQ52" s="111"/>
      <c r="IR52" s="111"/>
      <c r="IS52" s="109"/>
    </row>
    <row r="53" spans="1:253" s="44" customFormat="1" ht="12.75" customHeight="1">
      <c r="A53" s="41"/>
      <c r="B53" s="42"/>
      <c r="C53" s="152"/>
      <c r="D53" s="58" t="s">
        <v>64</v>
      </c>
      <c r="F53" s="152"/>
      <c r="G53" s="218">
        <v>95660626</v>
      </c>
      <c r="H53" s="218">
        <v>9089231</v>
      </c>
      <c r="I53" s="43"/>
      <c r="IO53" s="183"/>
      <c r="IQ53" s="111"/>
      <c r="IR53" s="111"/>
      <c r="IS53" s="109"/>
    </row>
    <row r="54" spans="1:253" s="44" customFormat="1" ht="12.75" customHeight="1">
      <c r="A54" s="41"/>
      <c r="B54" s="42"/>
      <c r="C54" s="152"/>
      <c r="D54" s="58" t="s">
        <v>151</v>
      </c>
      <c r="F54" s="152"/>
      <c r="G54" s="220">
        <v>10901</v>
      </c>
      <c r="H54" s="220">
        <v>0</v>
      </c>
      <c r="I54" s="43"/>
      <c r="IO54" s="184"/>
      <c r="IQ54" s="111"/>
      <c r="IR54" s="111"/>
      <c r="IS54" s="109"/>
    </row>
    <row r="55" spans="1:253" s="44" customFormat="1" ht="9.75" customHeight="1">
      <c r="A55" s="41"/>
      <c r="B55" s="42"/>
      <c r="C55" s="152"/>
      <c r="D55" s="152"/>
      <c r="E55" s="152"/>
      <c r="F55" s="152"/>
      <c r="G55" s="216"/>
      <c r="H55" s="216"/>
      <c r="I55" s="43"/>
      <c r="IO55" s="185"/>
      <c r="IQ55" s="111"/>
      <c r="IR55" s="111"/>
      <c r="IS55" s="109"/>
    </row>
    <row r="56" spans="1:253" s="44" customFormat="1" ht="14.25" customHeight="1">
      <c r="A56" s="41"/>
      <c r="B56" s="42"/>
      <c r="C56" s="152" t="s">
        <v>127</v>
      </c>
      <c r="D56" s="152"/>
      <c r="E56" s="152"/>
      <c r="F56" s="152"/>
      <c r="G56" s="221">
        <f>+G46-G51</f>
        <v>-96441243</v>
      </c>
      <c r="H56" s="221">
        <f>+H46-H51</f>
        <v>405746</v>
      </c>
      <c r="I56" s="43"/>
      <c r="IO56" s="184"/>
      <c r="IQ56" s="111"/>
      <c r="IR56" s="111"/>
      <c r="IS56" s="109"/>
    </row>
    <row r="57" spans="1:253" s="44" customFormat="1" ht="9.75" customHeight="1">
      <c r="A57" s="41"/>
      <c r="B57" s="42"/>
      <c r="C57" s="152"/>
      <c r="D57" s="152"/>
      <c r="E57" s="152"/>
      <c r="F57" s="152"/>
      <c r="G57" s="216"/>
      <c r="H57" s="216"/>
      <c r="I57" s="43"/>
      <c r="IO57" s="185"/>
      <c r="IQ57" s="111"/>
      <c r="IR57" s="111"/>
      <c r="IS57" s="109"/>
    </row>
    <row r="58" spans="1:253" s="44" customFormat="1" ht="14.25" customHeight="1">
      <c r="A58" s="41"/>
      <c r="B58" s="42"/>
      <c r="C58" s="152" t="s">
        <v>128</v>
      </c>
      <c r="D58" s="152"/>
      <c r="E58" s="152"/>
      <c r="F58" s="152"/>
      <c r="G58" s="216"/>
      <c r="H58" s="216"/>
      <c r="I58" s="43"/>
      <c r="IO58" s="182"/>
      <c r="IQ58" s="111"/>
      <c r="IR58" s="111"/>
      <c r="IS58" s="109"/>
    </row>
    <row r="59" spans="1:253" s="44" customFormat="1" ht="9.75" customHeight="1">
      <c r="A59" s="41"/>
      <c r="B59" s="42"/>
      <c r="C59" s="152"/>
      <c r="D59" s="152"/>
      <c r="E59" s="152"/>
      <c r="F59" s="152"/>
      <c r="G59" s="216"/>
      <c r="H59" s="216"/>
      <c r="I59" s="121"/>
      <c r="J59" s="122"/>
      <c r="IQ59" s="111"/>
      <c r="IR59" s="111"/>
      <c r="IS59" s="109"/>
    </row>
    <row r="60" spans="1:253" s="44" customFormat="1" ht="13.5" customHeight="1">
      <c r="A60" s="41"/>
      <c r="B60" s="42"/>
      <c r="C60" s="152"/>
      <c r="D60" s="152" t="s">
        <v>121</v>
      </c>
      <c r="E60" s="152"/>
      <c r="F60" s="152"/>
      <c r="G60" s="216">
        <f>SUM(G61:G64)</f>
        <v>38877468</v>
      </c>
      <c r="H60" s="216">
        <f>SUM(H61:H64)</f>
        <v>16906421</v>
      </c>
      <c r="J60" s="149"/>
      <c r="IQ60" s="111"/>
      <c r="IR60" s="111"/>
      <c r="IS60" s="109"/>
    </row>
    <row r="61" spans="1:253" s="44" customFormat="1" ht="12.75" customHeight="1">
      <c r="A61" s="41"/>
      <c r="B61" s="42"/>
      <c r="C61" s="152"/>
      <c r="D61" s="58" t="s">
        <v>28</v>
      </c>
      <c r="F61" s="152"/>
      <c r="G61" s="222">
        <v>0</v>
      </c>
      <c r="H61" s="222">
        <v>0</v>
      </c>
      <c r="I61" s="121"/>
      <c r="J61" s="150"/>
      <c r="IQ61" s="111"/>
      <c r="IR61" s="111"/>
      <c r="IS61" s="109"/>
    </row>
    <row r="62" spans="1:253" s="44" customFormat="1" ht="12.75" customHeight="1">
      <c r="A62" s="41"/>
      <c r="B62" s="42"/>
      <c r="C62" s="152"/>
      <c r="D62" s="58" t="s">
        <v>129</v>
      </c>
      <c r="F62" s="152"/>
      <c r="G62" s="222">
        <v>0</v>
      </c>
      <c r="H62" s="222">
        <v>0</v>
      </c>
      <c r="I62" s="121"/>
      <c r="J62" s="150"/>
      <c r="IQ62" s="111"/>
      <c r="IR62" s="111"/>
      <c r="IS62" s="109"/>
    </row>
    <row r="63" spans="1:253" s="44" customFormat="1" ht="12.75" customHeight="1">
      <c r="A63" s="41"/>
      <c r="B63" s="42"/>
      <c r="C63" s="152"/>
      <c r="D63" s="58" t="s">
        <v>131</v>
      </c>
      <c r="F63" s="152"/>
      <c r="G63" s="223">
        <v>0</v>
      </c>
      <c r="H63" s="223">
        <v>0</v>
      </c>
      <c r="I63" s="121"/>
      <c r="J63" s="150"/>
      <c r="IQ63" s="111"/>
      <c r="IR63" s="111"/>
      <c r="IS63" s="109"/>
    </row>
    <row r="64" spans="1:253" s="44" customFormat="1" ht="12.75" customHeight="1">
      <c r="A64" s="41"/>
      <c r="B64" s="42"/>
      <c r="C64" s="152"/>
      <c r="D64" s="58" t="s">
        <v>152</v>
      </c>
      <c r="F64" s="152"/>
      <c r="G64" s="223">
        <v>38877468</v>
      </c>
      <c r="H64" s="223">
        <v>16906421</v>
      </c>
      <c r="I64" s="121"/>
      <c r="J64" s="150"/>
      <c r="IQ64" s="111"/>
      <c r="IR64" s="111"/>
      <c r="IS64" s="109"/>
    </row>
    <row r="65" spans="1:253" s="44" customFormat="1" ht="12.75" customHeight="1">
      <c r="A65" s="41"/>
      <c r="B65" s="42"/>
      <c r="C65" s="152"/>
      <c r="D65" s="152"/>
      <c r="E65" s="152"/>
      <c r="F65" s="152"/>
      <c r="G65" s="216"/>
      <c r="H65" s="216"/>
      <c r="I65" s="121"/>
      <c r="J65" s="150"/>
      <c r="IQ65" s="111"/>
      <c r="IR65" s="111"/>
      <c r="IS65" s="109"/>
    </row>
    <row r="66" spans="1:253" s="44" customFormat="1" ht="12.75" customHeight="1">
      <c r="A66" s="41"/>
      <c r="B66" s="42"/>
      <c r="C66" s="152"/>
      <c r="D66" s="152" t="s">
        <v>122</v>
      </c>
      <c r="E66" s="152"/>
      <c r="F66" s="152"/>
      <c r="G66" s="216">
        <f>SUM(G67:G70)</f>
        <v>121456099</v>
      </c>
      <c r="H66" s="216">
        <f>SUM(H67:H70)</f>
        <v>786189</v>
      </c>
      <c r="J66" s="149"/>
      <c r="IQ66" s="111"/>
      <c r="IR66" s="111"/>
      <c r="IS66" s="109"/>
    </row>
    <row r="67" spans="1:253" s="44" customFormat="1" ht="12.75" customHeight="1">
      <c r="A67" s="41"/>
      <c r="B67" s="42"/>
      <c r="C67" s="152"/>
      <c r="D67" s="58" t="s">
        <v>133</v>
      </c>
      <c r="F67" s="152"/>
      <c r="G67" s="222">
        <v>0</v>
      </c>
      <c r="H67" s="222">
        <v>0</v>
      </c>
      <c r="I67" s="121"/>
      <c r="J67" s="150"/>
      <c r="IQ67" s="111"/>
      <c r="IR67" s="111"/>
      <c r="IS67" s="109"/>
    </row>
    <row r="68" spans="1:253" s="44" customFormat="1" ht="12.75" customHeight="1">
      <c r="A68" s="41"/>
      <c r="B68" s="42"/>
      <c r="C68" s="152"/>
      <c r="D68" s="58" t="s">
        <v>129</v>
      </c>
      <c r="F68" s="152"/>
      <c r="G68" s="222">
        <v>0</v>
      </c>
      <c r="H68" s="222">
        <v>0</v>
      </c>
      <c r="I68" s="43"/>
      <c r="J68" s="109"/>
      <c r="IQ68" s="111"/>
      <c r="IR68" s="111"/>
      <c r="IS68" s="109"/>
    </row>
    <row r="69" spans="1:253" s="44" customFormat="1" ht="12.75" customHeight="1">
      <c r="A69" s="41"/>
      <c r="B69" s="42"/>
      <c r="C69" s="152"/>
      <c r="D69" s="58" t="s">
        <v>131</v>
      </c>
      <c r="F69" s="152"/>
      <c r="G69" s="222">
        <v>0</v>
      </c>
      <c r="H69" s="222">
        <v>0</v>
      </c>
      <c r="I69" s="43"/>
      <c r="J69" s="109"/>
      <c r="IQ69" s="111"/>
      <c r="IR69" s="111"/>
      <c r="IS69" s="109"/>
    </row>
    <row r="70" spans="1:253" s="44" customFormat="1" ht="12.75" customHeight="1">
      <c r="A70" s="41"/>
      <c r="B70" s="42"/>
      <c r="C70" s="152"/>
      <c r="D70" s="58" t="s">
        <v>153</v>
      </c>
      <c r="F70" s="152"/>
      <c r="G70" s="224">
        <v>121456099</v>
      </c>
      <c r="H70" s="222">
        <v>786189</v>
      </c>
      <c r="I70" s="43"/>
      <c r="J70" s="109"/>
      <c r="IQ70" s="111"/>
      <c r="IR70" s="111"/>
      <c r="IS70" s="109"/>
    </row>
    <row r="71" spans="1:253" s="44" customFormat="1" ht="12.75" customHeight="1">
      <c r="A71" s="41"/>
      <c r="B71" s="42"/>
      <c r="C71" s="152"/>
      <c r="D71" s="152"/>
      <c r="E71" s="152"/>
      <c r="F71" s="152"/>
      <c r="G71" s="216"/>
      <c r="H71" s="216"/>
      <c r="I71" s="43"/>
      <c r="IQ71" s="111"/>
      <c r="IR71" s="111"/>
      <c r="IS71" s="109"/>
    </row>
    <row r="72" spans="1:253" s="44" customFormat="1" ht="12.75" customHeight="1">
      <c r="A72" s="41"/>
      <c r="B72" s="42"/>
      <c r="C72" s="152"/>
      <c r="D72" s="152" t="s">
        <v>136</v>
      </c>
      <c r="E72" s="152"/>
      <c r="F72" s="152"/>
      <c r="G72" s="216">
        <f>+G60-G66</f>
        <v>-82578631</v>
      </c>
      <c r="H72" s="216">
        <f>+H60-H66</f>
        <v>16120232</v>
      </c>
      <c r="I72" s="43"/>
      <c r="IO72" s="115"/>
      <c r="IQ72" s="111"/>
      <c r="IR72" s="111"/>
      <c r="IS72" s="109"/>
    </row>
    <row r="73" spans="1:253" s="44" customFormat="1" ht="12.75" customHeight="1">
      <c r="A73" s="41"/>
      <c r="B73" s="42"/>
      <c r="C73" s="152"/>
      <c r="D73" s="152"/>
      <c r="E73" s="152"/>
      <c r="F73" s="152"/>
      <c r="G73" s="216"/>
      <c r="H73" s="216"/>
      <c r="I73" s="43"/>
      <c r="IQ73" s="111"/>
      <c r="IR73" s="111"/>
      <c r="IS73" s="109"/>
    </row>
    <row r="74" spans="1:253" s="44" customFormat="1" ht="12.75" customHeight="1">
      <c r="A74" s="41"/>
      <c r="B74" s="42"/>
      <c r="C74" s="152"/>
      <c r="D74" s="430" t="s">
        <v>138</v>
      </c>
      <c r="E74" s="430"/>
      <c r="F74" s="430"/>
      <c r="G74" s="219">
        <f>+G72+G56+G43</f>
        <v>-90558138</v>
      </c>
      <c r="H74" s="219">
        <f>+H72+H56+H43</f>
        <v>34669768</v>
      </c>
      <c r="I74" s="43"/>
      <c r="IQ74" s="111"/>
      <c r="IR74" s="111"/>
      <c r="IS74" s="109"/>
    </row>
    <row r="75" spans="1:253" s="44" customFormat="1" ht="12.75" customHeight="1">
      <c r="A75" s="41"/>
      <c r="B75" s="42"/>
      <c r="C75" s="152"/>
      <c r="D75" s="153"/>
      <c r="E75" s="153"/>
      <c r="F75" s="153"/>
      <c r="G75" s="216"/>
      <c r="H75" s="216"/>
      <c r="I75" s="43"/>
      <c r="IQ75" s="111"/>
      <c r="IR75" s="111"/>
      <c r="IS75" s="109"/>
    </row>
    <row r="76" spans="1:253" s="44" customFormat="1" ht="12.75" customHeight="1">
      <c r="A76" s="41"/>
      <c r="B76" s="42"/>
      <c r="C76" s="152"/>
      <c r="D76" s="31" t="s">
        <v>139</v>
      </c>
      <c r="E76" s="102"/>
      <c r="F76" s="102"/>
      <c r="G76" s="225">
        <v>97931684</v>
      </c>
      <c r="H76" s="225">
        <v>63261916</v>
      </c>
      <c r="I76" s="43"/>
      <c r="J76" s="155"/>
      <c r="IQ76" s="111"/>
      <c r="IR76" s="111"/>
      <c r="IS76" s="109"/>
    </row>
    <row r="77" spans="1:253" s="44" customFormat="1" ht="12.75" customHeight="1">
      <c r="A77" s="41"/>
      <c r="B77" s="42"/>
      <c r="C77" s="152"/>
      <c r="D77" s="31" t="s">
        <v>140</v>
      </c>
      <c r="E77" s="31"/>
      <c r="F77" s="31"/>
      <c r="G77" s="216">
        <f>+G74+G76</f>
        <v>7373546</v>
      </c>
      <c r="H77" s="216">
        <f>+H74+H76</f>
        <v>97931684</v>
      </c>
      <c r="I77" s="43"/>
      <c r="IQ77" s="111"/>
      <c r="IR77" s="111"/>
      <c r="IS77" s="109"/>
    </row>
    <row r="78" spans="1:253" s="44" customFormat="1" ht="9.75" customHeight="1">
      <c r="A78" s="41"/>
      <c r="B78" s="103"/>
      <c r="C78" s="104"/>
      <c r="D78" s="104"/>
      <c r="E78" s="104"/>
      <c r="F78" s="104"/>
      <c r="G78" s="105"/>
      <c r="H78" s="105"/>
      <c r="I78" s="106"/>
      <c r="IQ78" s="111"/>
      <c r="IR78" s="111"/>
      <c r="IS78" s="109"/>
    </row>
    <row r="79" spans="1:253">
      <c r="A79" s="4"/>
      <c r="B79" s="2" t="s">
        <v>91</v>
      </c>
      <c r="IQ79" s="108"/>
    </row>
    <row r="80" spans="1:253">
      <c r="A80" s="4"/>
      <c r="G80" s="226">
        <f>+G77-'Estado de Situación Financiera'!E15</f>
        <v>0</v>
      </c>
      <c r="H80" s="226">
        <f>+H77-'Estado de Situación Financiera'!F15</f>
        <v>0</v>
      </c>
      <c r="IQ80" s="112"/>
    </row>
    <row r="81" spans="1:253">
      <c r="B81" s="8"/>
      <c r="C81" s="8"/>
      <c r="D81" s="8"/>
      <c r="E81" s="8"/>
      <c r="F81" s="8"/>
      <c r="G81" s="227"/>
      <c r="H81" s="116"/>
      <c r="IQ81" s="113"/>
    </row>
    <row r="82" spans="1:253">
      <c r="B82" s="8"/>
      <c r="C82" s="8"/>
      <c r="D82" s="8"/>
      <c r="E82" s="8"/>
      <c r="F82" s="8"/>
      <c r="G82" s="17"/>
      <c r="H82" s="17"/>
      <c r="IQ82" s="113"/>
    </row>
    <row r="83" spans="1:253">
      <c r="B83" s="8"/>
      <c r="C83" s="8"/>
      <c r="D83" s="8"/>
      <c r="E83" s="8"/>
      <c r="F83" s="8"/>
      <c r="G83" s="8"/>
      <c r="H83" s="8"/>
    </row>
    <row r="84" spans="1:253">
      <c r="B84" s="237"/>
      <c r="C84" s="124"/>
      <c r="D84" s="120"/>
      <c r="E84" s="120"/>
      <c r="F84" s="234"/>
      <c r="G84" s="123"/>
      <c r="H84" s="124"/>
      <c r="I84" s="46"/>
    </row>
    <row r="85" spans="1:253" s="47" customFormat="1" ht="15">
      <c r="A85" s="19"/>
      <c r="B85" s="236" t="s">
        <v>142</v>
      </c>
      <c r="C85" s="15"/>
      <c r="E85" s="56" t="s">
        <v>160</v>
      </c>
      <c r="F85" s="56"/>
      <c r="G85" s="56" t="s">
        <v>143</v>
      </c>
      <c r="H85" s="56"/>
      <c r="I85" s="56"/>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c r="BY85" s="55"/>
      <c r="BZ85" s="55"/>
      <c r="CA85" s="55"/>
      <c r="CB85" s="55"/>
      <c r="CC85" s="55"/>
      <c r="CD85" s="55"/>
      <c r="CE85" s="55"/>
      <c r="CF85" s="55"/>
      <c r="CG85" s="55"/>
      <c r="CH85" s="55"/>
      <c r="CI85" s="55"/>
      <c r="CJ85" s="55"/>
      <c r="CK85" s="55"/>
      <c r="CL85" s="55"/>
      <c r="CM85" s="55"/>
      <c r="CN85" s="55"/>
      <c r="CO85" s="55"/>
      <c r="CP85" s="55"/>
      <c r="CQ85" s="55"/>
      <c r="CR85" s="55"/>
      <c r="CS85" s="55"/>
      <c r="CT85" s="55"/>
      <c r="CU85" s="55"/>
      <c r="CV85" s="55"/>
      <c r="CW85" s="55"/>
      <c r="CX85" s="55"/>
      <c r="CY85" s="55"/>
      <c r="CZ85" s="55"/>
      <c r="DA85" s="55"/>
      <c r="DB85" s="55"/>
      <c r="DC85" s="55"/>
      <c r="DD85" s="55"/>
      <c r="DE85" s="55"/>
      <c r="DF85" s="55"/>
      <c r="DG85" s="55"/>
      <c r="DH85" s="55"/>
      <c r="DI85" s="55"/>
      <c r="DJ85" s="55"/>
      <c r="DK85" s="55"/>
      <c r="DL85" s="55"/>
      <c r="DM85" s="55"/>
      <c r="DN85" s="55"/>
      <c r="DO85" s="55"/>
      <c r="DP85" s="55"/>
      <c r="DQ85" s="55"/>
      <c r="DR85" s="55"/>
      <c r="DS85" s="55"/>
      <c r="DT85" s="55"/>
      <c r="DU85" s="55"/>
      <c r="DV85" s="55"/>
      <c r="DW85" s="55"/>
      <c r="DX85" s="55"/>
      <c r="DY85" s="55"/>
      <c r="DZ85" s="55"/>
      <c r="EA85" s="55"/>
      <c r="EB85" s="55"/>
      <c r="EC85" s="55"/>
      <c r="ED85" s="55"/>
      <c r="EE85" s="55"/>
      <c r="EF85" s="55"/>
      <c r="EG85" s="55"/>
      <c r="EH85" s="55"/>
      <c r="EI85" s="55"/>
      <c r="EJ85" s="55"/>
      <c r="EK85" s="55"/>
      <c r="EL85" s="55"/>
      <c r="EM85" s="55"/>
      <c r="EN85" s="55"/>
      <c r="EO85" s="55"/>
      <c r="EP85" s="55"/>
      <c r="EQ85" s="55"/>
      <c r="ER85" s="55"/>
      <c r="ES85" s="55"/>
      <c r="ET85" s="55"/>
      <c r="EU85" s="55"/>
      <c r="EV85" s="55"/>
      <c r="EW85" s="55"/>
      <c r="EX85" s="55"/>
      <c r="EY85" s="55"/>
      <c r="EZ85" s="55"/>
      <c r="FA85" s="55"/>
      <c r="FB85" s="55"/>
      <c r="FC85" s="55"/>
      <c r="FD85" s="55"/>
      <c r="FE85" s="55"/>
      <c r="FF85" s="55"/>
      <c r="FG85" s="55"/>
      <c r="FH85" s="55"/>
      <c r="FI85" s="55"/>
      <c r="FJ85" s="55"/>
      <c r="FK85" s="55"/>
      <c r="FL85" s="55"/>
      <c r="FM85" s="55"/>
      <c r="FN85" s="55"/>
      <c r="FO85" s="55"/>
      <c r="FP85" s="55"/>
      <c r="FQ85" s="55"/>
      <c r="FR85" s="55"/>
      <c r="FS85" s="55"/>
      <c r="FT85" s="55"/>
      <c r="FU85" s="55"/>
      <c r="FV85" s="55"/>
      <c r="FW85" s="55"/>
      <c r="FX85" s="55"/>
      <c r="FY85" s="55"/>
      <c r="FZ85" s="55"/>
      <c r="GA85" s="55"/>
      <c r="GB85" s="55"/>
      <c r="GC85" s="55"/>
      <c r="GD85" s="55"/>
      <c r="GE85" s="55"/>
      <c r="GF85" s="55"/>
      <c r="GG85" s="55"/>
      <c r="GH85" s="55"/>
      <c r="GI85" s="55"/>
      <c r="GJ85" s="55"/>
      <c r="GK85" s="55"/>
      <c r="GL85" s="55"/>
      <c r="GM85" s="55"/>
      <c r="GN85" s="55"/>
      <c r="GO85" s="55"/>
      <c r="GP85" s="55"/>
      <c r="GQ85" s="55"/>
      <c r="GR85" s="55"/>
      <c r="GS85" s="55"/>
      <c r="GT85" s="55"/>
      <c r="GU85" s="55"/>
      <c r="GV85" s="55"/>
      <c r="GW85" s="55"/>
      <c r="GX85" s="55"/>
      <c r="GY85" s="55"/>
      <c r="GZ85" s="55"/>
      <c r="HA85" s="55"/>
      <c r="HB85" s="55"/>
      <c r="HC85" s="55"/>
      <c r="HD85" s="55"/>
      <c r="HE85" s="55"/>
      <c r="HF85" s="55"/>
      <c r="HG85" s="55"/>
      <c r="HH85" s="55"/>
      <c r="HI85" s="55"/>
      <c r="HJ85" s="55"/>
      <c r="HK85" s="55"/>
      <c r="HL85" s="55"/>
      <c r="HM85" s="55"/>
      <c r="HN85" s="55"/>
      <c r="HO85" s="55"/>
      <c r="HP85" s="55"/>
      <c r="HQ85" s="55"/>
      <c r="HR85" s="55"/>
      <c r="HS85" s="55"/>
      <c r="HT85" s="55"/>
      <c r="HU85" s="55"/>
      <c r="HV85" s="55"/>
      <c r="HW85" s="55"/>
      <c r="HX85" s="55"/>
      <c r="HY85" s="55"/>
      <c r="HZ85" s="55"/>
      <c r="IA85" s="55"/>
      <c r="IB85" s="55"/>
      <c r="IC85" s="55"/>
      <c r="ID85" s="55"/>
      <c r="IE85" s="55"/>
      <c r="IF85" s="55"/>
      <c r="IG85" s="55"/>
      <c r="IH85" s="55"/>
      <c r="II85" s="55"/>
      <c r="IJ85" s="55"/>
      <c r="IK85" s="55"/>
      <c r="IL85" s="55"/>
      <c r="IM85" s="55"/>
      <c r="IN85" s="55"/>
      <c r="IO85" s="55"/>
      <c r="IP85" s="55"/>
      <c r="IQ85" s="114"/>
      <c r="IR85" s="114"/>
      <c r="IS85" s="114"/>
    </row>
    <row r="86" spans="1:253" s="232" customFormat="1" ht="15" customHeight="1">
      <c r="A86" s="229"/>
      <c r="B86" s="235" t="s">
        <v>141</v>
      </c>
      <c r="C86" s="16"/>
      <c r="E86" s="119" t="s">
        <v>161</v>
      </c>
      <c r="F86" s="119"/>
      <c r="G86" s="119" t="s">
        <v>144</v>
      </c>
      <c r="H86" s="119"/>
      <c r="I86" s="119"/>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230"/>
      <c r="AP86" s="230"/>
      <c r="AQ86" s="230"/>
      <c r="AR86" s="230"/>
      <c r="AS86" s="230"/>
      <c r="AT86" s="230"/>
      <c r="AU86" s="230"/>
      <c r="AV86" s="230"/>
      <c r="AW86" s="230"/>
      <c r="AX86" s="230"/>
      <c r="AY86" s="230"/>
      <c r="AZ86" s="230"/>
      <c r="BA86" s="230"/>
      <c r="BB86" s="230"/>
      <c r="BC86" s="230"/>
      <c r="BD86" s="230"/>
      <c r="BE86" s="230"/>
      <c r="BF86" s="230"/>
      <c r="BG86" s="230"/>
      <c r="BH86" s="230"/>
      <c r="BI86" s="230"/>
      <c r="BJ86" s="230"/>
      <c r="BK86" s="230"/>
      <c r="BL86" s="230"/>
      <c r="BM86" s="230"/>
      <c r="BN86" s="230"/>
      <c r="BO86" s="230"/>
      <c r="BP86" s="230"/>
      <c r="BQ86" s="230"/>
      <c r="BR86" s="230"/>
      <c r="BS86" s="230"/>
      <c r="BT86" s="230"/>
      <c r="BU86" s="230"/>
      <c r="BV86" s="230"/>
      <c r="BW86" s="230"/>
      <c r="BX86" s="230"/>
      <c r="BY86" s="230"/>
      <c r="BZ86" s="230"/>
      <c r="CA86" s="230"/>
      <c r="CB86" s="230"/>
      <c r="CC86" s="230"/>
      <c r="CD86" s="230"/>
      <c r="CE86" s="230"/>
      <c r="CF86" s="230"/>
      <c r="CG86" s="230"/>
      <c r="CH86" s="230"/>
      <c r="CI86" s="230"/>
      <c r="CJ86" s="230"/>
      <c r="CK86" s="230"/>
      <c r="CL86" s="230"/>
      <c r="CM86" s="230"/>
      <c r="CN86" s="230"/>
      <c r="CO86" s="230"/>
      <c r="CP86" s="230"/>
      <c r="CQ86" s="230"/>
      <c r="CR86" s="230"/>
      <c r="CS86" s="230"/>
      <c r="CT86" s="230"/>
      <c r="CU86" s="230"/>
      <c r="CV86" s="230"/>
      <c r="CW86" s="230"/>
      <c r="CX86" s="230"/>
      <c r="CY86" s="230"/>
      <c r="CZ86" s="230"/>
      <c r="DA86" s="230"/>
      <c r="DB86" s="230"/>
      <c r="DC86" s="230"/>
      <c r="DD86" s="230"/>
      <c r="DE86" s="230"/>
      <c r="DF86" s="230"/>
      <c r="DG86" s="230"/>
      <c r="DH86" s="230"/>
      <c r="DI86" s="230"/>
      <c r="DJ86" s="230"/>
      <c r="DK86" s="230"/>
      <c r="DL86" s="230"/>
      <c r="DM86" s="230"/>
      <c r="DN86" s="230"/>
      <c r="DO86" s="230"/>
      <c r="DP86" s="230"/>
      <c r="DQ86" s="230"/>
      <c r="DR86" s="230"/>
      <c r="DS86" s="230"/>
      <c r="DT86" s="230"/>
      <c r="DU86" s="230"/>
      <c r="DV86" s="230"/>
      <c r="DW86" s="230"/>
      <c r="DX86" s="230"/>
      <c r="DY86" s="230"/>
      <c r="DZ86" s="230"/>
      <c r="EA86" s="230"/>
      <c r="EB86" s="230"/>
      <c r="EC86" s="230"/>
      <c r="ED86" s="230"/>
      <c r="EE86" s="230"/>
      <c r="EF86" s="230"/>
      <c r="EG86" s="230"/>
      <c r="EH86" s="230"/>
      <c r="EI86" s="230"/>
      <c r="EJ86" s="230"/>
      <c r="EK86" s="230"/>
      <c r="EL86" s="230"/>
      <c r="EM86" s="230"/>
      <c r="EN86" s="230"/>
      <c r="EO86" s="230"/>
      <c r="EP86" s="230"/>
      <c r="EQ86" s="230"/>
      <c r="ER86" s="230"/>
      <c r="ES86" s="230"/>
      <c r="ET86" s="230"/>
      <c r="EU86" s="230"/>
      <c r="EV86" s="230"/>
      <c r="EW86" s="230"/>
      <c r="EX86" s="230"/>
      <c r="EY86" s="230"/>
      <c r="EZ86" s="230"/>
      <c r="FA86" s="230"/>
      <c r="FB86" s="230"/>
      <c r="FC86" s="230"/>
      <c r="FD86" s="230"/>
      <c r="FE86" s="230"/>
      <c r="FF86" s="230"/>
      <c r="FG86" s="230"/>
      <c r="FH86" s="230"/>
      <c r="FI86" s="230"/>
      <c r="FJ86" s="230"/>
      <c r="FK86" s="230"/>
      <c r="FL86" s="230"/>
      <c r="FM86" s="230"/>
      <c r="FN86" s="230"/>
      <c r="FO86" s="230"/>
      <c r="FP86" s="230"/>
      <c r="FQ86" s="230"/>
      <c r="FR86" s="230"/>
      <c r="FS86" s="230"/>
      <c r="FT86" s="230"/>
      <c r="FU86" s="230"/>
      <c r="FV86" s="230"/>
      <c r="FW86" s="230"/>
      <c r="FX86" s="230"/>
      <c r="FY86" s="230"/>
      <c r="FZ86" s="230"/>
      <c r="GA86" s="230"/>
      <c r="GB86" s="230"/>
      <c r="GC86" s="230"/>
      <c r="GD86" s="230"/>
      <c r="GE86" s="230"/>
      <c r="GF86" s="230"/>
      <c r="GG86" s="230"/>
      <c r="GH86" s="230"/>
      <c r="GI86" s="230"/>
      <c r="GJ86" s="230"/>
      <c r="GK86" s="230"/>
      <c r="GL86" s="230"/>
      <c r="GM86" s="230"/>
      <c r="GN86" s="230"/>
      <c r="GO86" s="230"/>
      <c r="GP86" s="230"/>
      <c r="GQ86" s="230"/>
      <c r="GR86" s="230"/>
      <c r="GS86" s="230"/>
      <c r="GT86" s="230"/>
      <c r="GU86" s="230"/>
      <c r="GV86" s="230"/>
      <c r="GW86" s="230"/>
      <c r="GX86" s="230"/>
      <c r="GY86" s="230"/>
      <c r="GZ86" s="230"/>
      <c r="HA86" s="230"/>
      <c r="HB86" s="230"/>
      <c r="HC86" s="230"/>
      <c r="HD86" s="230"/>
      <c r="HE86" s="230"/>
      <c r="HF86" s="230"/>
      <c r="HG86" s="230"/>
      <c r="HH86" s="230"/>
      <c r="HI86" s="230"/>
      <c r="HJ86" s="230"/>
      <c r="HK86" s="230"/>
      <c r="HL86" s="230"/>
      <c r="HM86" s="230"/>
      <c r="HN86" s="230"/>
      <c r="HO86" s="230"/>
      <c r="HP86" s="230"/>
      <c r="HQ86" s="230"/>
      <c r="HR86" s="230"/>
      <c r="HS86" s="230"/>
      <c r="HT86" s="230"/>
      <c r="HU86" s="230"/>
      <c r="HV86" s="230"/>
      <c r="HW86" s="230"/>
      <c r="HX86" s="230"/>
      <c r="HY86" s="230"/>
      <c r="HZ86" s="230"/>
      <c r="IA86" s="230"/>
      <c r="IB86" s="230"/>
      <c r="IC86" s="230"/>
      <c r="ID86" s="230"/>
      <c r="IE86" s="230"/>
      <c r="IF86" s="230"/>
      <c r="IG86" s="230"/>
      <c r="IH86" s="230"/>
      <c r="II86" s="230"/>
      <c r="IJ86" s="230"/>
      <c r="IK86" s="230"/>
      <c r="IL86" s="230"/>
      <c r="IM86" s="230"/>
      <c r="IN86" s="230"/>
      <c r="IO86" s="230"/>
      <c r="IP86" s="230"/>
      <c r="IQ86" s="231"/>
      <c r="IR86" s="231"/>
      <c r="IS86" s="231"/>
    </row>
    <row r="87" spans="1:253">
      <c r="B87" s="16"/>
      <c r="D87" s="228"/>
      <c r="E87" s="238"/>
      <c r="F87" s="238"/>
      <c r="G87" s="228"/>
      <c r="H87" s="1"/>
    </row>
    <row r="88" spans="1:253">
      <c r="D88" s="27"/>
      <c r="E88" s="46"/>
      <c r="F88" s="46"/>
      <c r="G88" s="27"/>
    </row>
    <row r="89" spans="1:253" ht="12" customHeight="1">
      <c r="B89" s="125"/>
      <c r="C89" s="125"/>
      <c r="D89" s="125"/>
      <c r="E89" s="46"/>
      <c r="F89" s="46"/>
      <c r="G89" s="126"/>
      <c r="H89" s="126"/>
      <c r="I89" s="125"/>
      <c r="J89" s="125"/>
    </row>
    <row r="90" spans="1:253" ht="12" customHeight="1">
      <c r="B90" s="125"/>
      <c r="C90" s="127"/>
      <c r="D90" s="127"/>
      <c r="E90" s="428"/>
      <c r="F90" s="429"/>
      <c r="G90" s="128"/>
      <c r="H90" s="128"/>
      <c r="I90" s="125"/>
      <c r="J90" s="125"/>
    </row>
    <row r="91" spans="1:253">
      <c r="B91" s="125"/>
      <c r="C91" s="129"/>
      <c r="D91" s="129"/>
      <c r="E91" s="428"/>
      <c r="F91" s="429"/>
      <c r="G91" s="129"/>
      <c r="H91" s="129"/>
      <c r="I91" s="125"/>
      <c r="J91" s="125"/>
    </row>
    <row r="92" spans="1:253" ht="15" customHeight="1">
      <c r="B92" s="427"/>
      <c r="C92" s="427"/>
      <c r="D92" s="130"/>
      <c r="E92" s="131"/>
      <c r="F92" s="154"/>
      <c r="G92" s="130"/>
      <c r="H92" s="132"/>
      <c r="I92" s="125"/>
      <c r="J92" s="125"/>
    </row>
    <row r="93" spans="1:253">
      <c r="B93" s="427"/>
      <c r="C93" s="427"/>
      <c r="D93" s="133"/>
      <c r="E93" s="134"/>
      <c r="F93" s="135"/>
      <c r="G93" s="136"/>
      <c r="H93" s="137"/>
      <c r="I93" s="125"/>
      <c r="J93" s="125"/>
    </row>
    <row r="94" spans="1:253">
      <c r="B94" s="427"/>
      <c r="C94" s="427"/>
      <c r="D94" s="138"/>
      <c r="E94" s="139"/>
      <c r="F94" s="140"/>
      <c r="G94" s="136"/>
      <c r="H94" s="141"/>
      <c r="I94" s="125"/>
      <c r="J94" s="125"/>
    </row>
    <row r="95" spans="1:253">
      <c r="B95" s="125"/>
      <c r="C95" s="130"/>
      <c r="D95" s="130"/>
      <c r="E95" s="130"/>
      <c r="F95" s="130"/>
      <c r="G95" s="130"/>
      <c r="H95" s="130"/>
      <c r="I95" s="125"/>
      <c r="J95" s="125"/>
    </row>
    <row r="96" spans="1:253" ht="15" customHeight="1">
      <c r="B96" s="427"/>
      <c r="C96" s="427"/>
      <c r="D96" s="130"/>
      <c r="E96" s="131"/>
      <c r="F96" s="154"/>
      <c r="G96" s="136"/>
      <c r="H96" s="142"/>
      <c r="I96" s="125"/>
      <c r="J96" s="125"/>
    </row>
    <row r="97" spans="2:10">
      <c r="B97" s="427"/>
      <c r="C97" s="427"/>
      <c r="D97" s="133"/>
      <c r="E97" s="134"/>
      <c r="F97" s="135"/>
      <c r="G97" s="143"/>
      <c r="H97" s="138"/>
      <c r="I97" s="125"/>
      <c r="J97" s="125"/>
    </row>
    <row r="98" spans="2:10">
      <c r="B98" s="427"/>
      <c r="C98" s="427"/>
      <c r="D98" s="138"/>
      <c r="E98" s="139"/>
      <c r="F98" s="140"/>
      <c r="G98" s="143"/>
      <c r="H98" s="141"/>
      <c r="I98" s="125"/>
      <c r="J98" s="125"/>
    </row>
    <row r="99" spans="2:10">
      <c r="B99" s="125"/>
      <c r="C99" s="125"/>
      <c r="D99" s="125"/>
      <c r="E99" s="125"/>
      <c r="F99" s="144"/>
      <c r="G99" s="145"/>
      <c r="H99" s="145"/>
      <c r="I99" s="125"/>
      <c r="J99" s="125"/>
    </row>
    <row r="100" spans="2:10">
      <c r="B100" s="125"/>
      <c r="C100" s="125"/>
      <c r="D100" s="125"/>
      <c r="E100" s="125"/>
      <c r="F100" s="125"/>
      <c r="G100" s="126"/>
      <c r="H100" s="126"/>
      <c r="I100" s="125"/>
      <c r="J100" s="125"/>
    </row>
    <row r="101" spans="2:10">
      <c r="B101" s="125"/>
      <c r="C101" s="125"/>
      <c r="D101" s="125"/>
      <c r="E101" s="146"/>
      <c r="F101" s="125"/>
      <c r="G101" s="126"/>
      <c r="H101" s="126"/>
      <c r="I101" s="125"/>
      <c r="J101" s="125"/>
    </row>
    <row r="102" spans="2:10">
      <c r="B102" s="125"/>
      <c r="C102" s="125"/>
      <c r="D102" s="125"/>
      <c r="E102" s="125"/>
      <c r="F102" s="125"/>
      <c r="G102" s="126"/>
      <c r="H102" s="126"/>
      <c r="I102" s="125"/>
      <c r="J102" s="125"/>
    </row>
    <row r="103" spans="2:10">
      <c r="B103" s="125"/>
      <c r="C103" s="125"/>
      <c r="D103" s="125"/>
      <c r="E103" s="147"/>
      <c r="F103" s="125"/>
      <c r="G103" s="126"/>
      <c r="H103" s="126"/>
      <c r="I103" s="125"/>
      <c r="J103" s="125"/>
    </row>
    <row r="104" spans="2:10">
      <c r="B104" s="125"/>
      <c r="C104" s="125"/>
      <c r="D104" s="125"/>
      <c r="E104" s="148"/>
      <c r="F104" s="125"/>
      <c r="G104" s="126"/>
      <c r="H104" s="126"/>
      <c r="I104" s="125"/>
      <c r="J104" s="125"/>
    </row>
    <row r="105" spans="2:10">
      <c r="B105" s="125"/>
      <c r="C105" s="125"/>
      <c r="D105" s="125"/>
      <c r="E105" s="125"/>
      <c r="F105" s="125"/>
      <c r="G105" s="126"/>
      <c r="H105" s="126"/>
      <c r="I105" s="125"/>
      <c r="J105" s="125"/>
    </row>
    <row r="106" spans="2:10">
      <c r="B106" s="125"/>
      <c r="C106" s="125"/>
      <c r="D106" s="125"/>
      <c r="E106" s="125"/>
      <c r="F106" s="125"/>
      <c r="G106" s="126"/>
      <c r="H106" s="126"/>
      <c r="I106" s="125"/>
      <c r="J106" s="125"/>
    </row>
    <row r="107" spans="2:10"/>
    <row r="108" spans="2:10"/>
    <row r="109" spans="2:10"/>
    <row r="110" spans="2:10"/>
    <row r="111" spans="2:10"/>
    <row r="112" spans="2:10"/>
    <row r="113"/>
    <row r="114"/>
    <row r="115"/>
    <row r="116"/>
    <row r="117"/>
    <row r="118"/>
    <row r="119"/>
    <row r="120"/>
    <row r="121" ht="12" customHeight="1"/>
    <row r="122" ht="15" customHeight="1"/>
    <row r="123" ht="12" customHeight="1"/>
    <row r="124" ht="12" customHeight="1"/>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sheetData>
  <mergeCells count="67">
    <mergeCell ref="B96:C98"/>
    <mergeCell ref="E90:E91"/>
    <mergeCell ref="F90:F91"/>
    <mergeCell ref="B92:C94"/>
    <mergeCell ref="C43:F43"/>
    <mergeCell ref="D74:F74"/>
    <mergeCell ref="C44:G44"/>
    <mergeCell ref="D36:F36"/>
    <mergeCell ref="D30:F30"/>
    <mergeCell ref="D31:F31"/>
    <mergeCell ref="D32:F32"/>
    <mergeCell ref="D33:F33"/>
    <mergeCell ref="D34:F34"/>
    <mergeCell ref="D35:F35"/>
    <mergeCell ref="D37:F37"/>
    <mergeCell ref="D38:F38"/>
    <mergeCell ref="D39:F39"/>
    <mergeCell ref="D40:F40"/>
    <mergeCell ref="D41:F41"/>
    <mergeCell ref="D29:F29"/>
    <mergeCell ref="D21:F21"/>
    <mergeCell ref="D22:F22"/>
    <mergeCell ref="D23:E23"/>
    <mergeCell ref="C25:F25"/>
    <mergeCell ref="D26:F26"/>
    <mergeCell ref="D27:F27"/>
    <mergeCell ref="D28:F28"/>
    <mergeCell ref="D18:F18"/>
    <mergeCell ref="B11:F11"/>
    <mergeCell ref="C13:F13"/>
    <mergeCell ref="D14:F14"/>
    <mergeCell ref="D15:F15"/>
    <mergeCell ref="D16:F16"/>
    <mergeCell ref="D17:F17"/>
    <mergeCell ref="IQ18:IS18"/>
    <mergeCell ref="IQ19:IS19"/>
    <mergeCell ref="IQ20:IS20"/>
    <mergeCell ref="IQ21:IS21"/>
    <mergeCell ref="B2:I2"/>
    <mergeCell ref="IQ14:IS14"/>
    <mergeCell ref="IQ15:IS15"/>
    <mergeCell ref="IQ16:IS16"/>
    <mergeCell ref="IQ17:IS17"/>
    <mergeCell ref="B8:E8"/>
    <mergeCell ref="B3:I3"/>
    <mergeCell ref="B4:I4"/>
    <mergeCell ref="B5:I5"/>
    <mergeCell ref="B6:I6"/>
    <mergeCell ref="D19:F19"/>
    <mergeCell ref="D20:F20"/>
    <mergeCell ref="IQ22:IS22"/>
    <mergeCell ref="IQ26:IS26"/>
    <mergeCell ref="IQ27:IS27"/>
    <mergeCell ref="IQ28:IS28"/>
    <mergeCell ref="IQ29:IS29"/>
    <mergeCell ref="IQ30:IS30"/>
    <mergeCell ref="IQ31:IS31"/>
    <mergeCell ref="IQ32:IS32"/>
    <mergeCell ref="IQ33:IS33"/>
    <mergeCell ref="IQ34:IS34"/>
    <mergeCell ref="IQ40:IS40"/>
    <mergeCell ref="IQ41:IS41"/>
    <mergeCell ref="IQ35:IS35"/>
    <mergeCell ref="IQ36:IS36"/>
    <mergeCell ref="IQ37:IS37"/>
    <mergeCell ref="IQ38:IS38"/>
    <mergeCell ref="IQ39:IS39"/>
  </mergeCells>
  <printOptions horizontalCentered="1"/>
  <pageMargins left="0.70866141732283472" right="0.70866141732283472" top="0.74803149606299213" bottom="0.74803149606299213" header="0.31496062992125984" footer="0.31496062992125984"/>
  <pageSetup scale="6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84"/>
  <sheetViews>
    <sheetView showGridLines="0" workbookViewId="0">
      <selection activeCell="C5" sqref="C5:J5"/>
    </sheetView>
  </sheetViews>
  <sheetFormatPr baseColWidth="10" defaultRowHeight="15"/>
  <cols>
    <col min="1" max="1" width="5" style="250" customWidth="1"/>
    <col min="2" max="2" width="1.85546875" style="250" customWidth="1"/>
    <col min="3" max="3" width="4" style="250" customWidth="1"/>
    <col min="4" max="4" width="40.5703125" style="250" customWidth="1"/>
    <col min="5" max="5" width="15.140625" style="250" bestFit="1" customWidth="1"/>
    <col min="6" max="6" width="15.85546875" style="250" customWidth="1"/>
    <col min="7" max="9" width="15.140625" style="250" bestFit="1" customWidth="1"/>
    <col min="10" max="10" width="12.7109375" style="250" customWidth="1"/>
    <col min="11" max="11" width="1.85546875" style="250" customWidth="1"/>
    <col min="12" max="16384" width="11.42578125" style="250"/>
  </cols>
  <sheetData>
    <row r="2" spans="2:11">
      <c r="B2" s="253"/>
      <c r="C2" s="254"/>
      <c r="D2" s="254"/>
      <c r="E2" s="254"/>
      <c r="F2" s="254"/>
      <c r="G2" s="254"/>
      <c r="H2" s="254"/>
      <c r="I2" s="254"/>
      <c r="J2" s="254"/>
      <c r="K2" s="255"/>
    </row>
    <row r="3" spans="2:11">
      <c r="B3" s="256"/>
      <c r="C3" s="431" t="s">
        <v>145</v>
      </c>
      <c r="D3" s="431"/>
      <c r="E3" s="431"/>
      <c r="F3" s="431"/>
      <c r="G3" s="431"/>
      <c r="H3" s="431"/>
      <c r="I3" s="431"/>
      <c r="J3" s="431"/>
      <c r="K3" s="257"/>
    </row>
    <row r="4" spans="2:11">
      <c r="B4" s="256"/>
      <c r="C4" s="431" t="s">
        <v>163</v>
      </c>
      <c r="D4" s="431"/>
      <c r="E4" s="431"/>
      <c r="F4" s="431"/>
      <c r="G4" s="431"/>
      <c r="H4" s="431"/>
      <c r="I4" s="431"/>
      <c r="J4" s="431"/>
      <c r="K4" s="257"/>
    </row>
    <row r="5" spans="2:11">
      <c r="B5" s="256"/>
      <c r="C5" s="431" t="s">
        <v>164</v>
      </c>
      <c r="D5" s="431"/>
      <c r="E5" s="431"/>
      <c r="F5" s="431"/>
      <c r="G5" s="431"/>
      <c r="H5" s="431"/>
      <c r="I5" s="431"/>
      <c r="J5" s="431"/>
      <c r="K5" s="257"/>
    </row>
    <row r="6" spans="2:11">
      <c r="B6" s="256"/>
      <c r="C6" s="431" t="s">
        <v>165</v>
      </c>
      <c r="D6" s="431"/>
      <c r="E6" s="431"/>
      <c r="F6" s="431"/>
      <c r="G6" s="431"/>
      <c r="H6" s="431"/>
      <c r="I6" s="431"/>
      <c r="J6" s="431"/>
      <c r="K6" s="257"/>
    </row>
    <row r="7" spans="2:11">
      <c r="B7" s="256"/>
      <c r="C7" s="258"/>
      <c r="D7" s="258"/>
      <c r="E7" s="258"/>
      <c r="F7" s="258"/>
      <c r="G7" s="258"/>
      <c r="H7" s="258"/>
      <c r="I7" s="258"/>
      <c r="J7" s="258"/>
      <c r="K7" s="257"/>
    </row>
    <row r="8" spans="2:11">
      <c r="B8" s="256"/>
      <c r="C8" s="259" t="s">
        <v>33</v>
      </c>
      <c r="D8" s="258"/>
      <c r="E8" s="431" t="s">
        <v>166</v>
      </c>
      <c r="F8" s="431"/>
      <c r="G8" s="431"/>
      <c r="H8" s="431"/>
      <c r="I8" s="431"/>
      <c r="J8" s="431" t="s">
        <v>167</v>
      </c>
      <c r="K8" s="257"/>
    </row>
    <row r="9" spans="2:11" ht="30">
      <c r="B9" s="256"/>
      <c r="C9" s="258"/>
      <c r="D9" s="258"/>
      <c r="E9" s="260" t="s">
        <v>168</v>
      </c>
      <c r="F9" s="261" t="s">
        <v>169</v>
      </c>
      <c r="G9" s="260" t="s">
        <v>170</v>
      </c>
      <c r="H9" s="260" t="s">
        <v>171</v>
      </c>
      <c r="I9" s="260" t="s">
        <v>172</v>
      </c>
      <c r="J9" s="431"/>
      <c r="K9" s="257"/>
    </row>
    <row r="10" spans="2:11" ht="20.25" customHeight="1">
      <c r="B10" s="256"/>
      <c r="C10" s="262" t="s">
        <v>173</v>
      </c>
      <c r="D10" s="262"/>
      <c r="E10" s="263">
        <v>126199000</v>
      </c>
      <c r="F10" s="263">
        <v>7652839.8499999996</v>
      </c>
      <c r="G10" s="263">
        <v>133851839.84999999</v>
      </c>
      <c r="H10" s="263">
        <v>133851839.84999999</v>
      </c>
      <c r="I10" s="263">
        <v>133851839.84999999</v>
      </c>
      <c r="J10" s="263">
        <v>0</v>
      </c>
      <c r="K10" s="257"/>
    </row>
    <row r="11" spans="2:11" ht="30">
      <c r="B11" s="256"/>
      <c r="C11" s="258"/>
      <c r="D11" s="268" t="s">
        <v>174</v>
      </c>
      <c r="E11" s="264">
        <v>28797176.309999999</v>
      </c>
      <c r="F11" s="264">
        <v>322536.67</v>
      </c>
      <c r="G11" s="264">
        <v>29119712.98</v>
      </c>
      <c r="H11" s="264">
        <v>29119712.98</v>
      </c>
      <c r="I11" s="264">
        <v>29119712.98</v>
      </c>
      <c r="J11" s="264">
        <v>0</v>
      </c>
      <c r="K11" s="257"/>
    </row>
    <row r="12" spans="2:11" ht="30">
      <c r="B12" s="256"/>
      <c r="C12" s="258"/>
      <c r="D12" s="268" t="s">
        <v>175</v>
      </c>
      <c r="E12" s="264">
        <v>40448768.310000002</v>
      </c>
      <c r="F12" s="264">
        <v>6326140.9100000001</v>
      </c>
      <c r="G12" s="264">
        <v>46774909.219999999</v>
      </c>
      <c r="H12" s="264">
        <v>46774909.219999999</v>
      </c>
      <c r="I12" s="264">
        <v>46774909.219999999</v>
      </c>
      <c r="J12" s="264">
        <v>0</v>
      </c>
      <c r="K12" s="257"/>
    </row>
    <row r="13" spans="2:11">
      <c r="B13" s="256"/>
      <c r="C13" s="258"/>
      <c r="D13" s="268" t="s">
        <v>176</v>
      </c>
      <c r="E13" s="264">
        <v>6712003.8200000003</v>
      </c>
      <c r="F13" s="264">
        <v>-604625.78</v>
      </c>
      <c r="G13" s="264">
        <v>6107378.04</v>
      </c>
      <c r="H13" s="264">
        <v>6107378.04</v>
      </c>
      <c r="I13" s="264">
        <v>6107378.04</v>
      </c>
      <c r="J13" s="264">
        <v>0</v>
      </c>
      <c r="K13" s="257"/>
    </row>
    <row r="14" spans="2:11">
      <c r="B14" s="256"/>
      <c r="C14" s="258"/>
      <c r="D14" s="268" t="s">
        <v>177</v>
      </c>
      <c r="E14" s="264">
        <v>10771333.210000001</v>
      </c>
      <c r="F14" s="264">
        <v>4163052.5</v>
      </c>
      <c r="G14" s="264">
        <v>14934385.710000001</v>
      </c>
      <c r="H14" s="264">
        <v>14934385.710000001</v>
      </c>
      <c r="I14" s="264">
        <v>14934385.710000001</v>
      </c>
      <c r="J14" s="264">
        <v>0</v>
      </c>
      <c r="K14" s="257"/>
    </row>
    <row r="15" spans="2:11">
      <c r="B15" s="256"/>
      <c r="C15" s="258"/>
      <c r="D15" s="268" t="s">
        <v>178</v>
      </c>
      <c r="E15" s="264">
        <v>31158125.300000001</v>
      </c>
      <c r="F15" s="264">
        <v>1103204.83</v>
      </c>
      <c r="G15" s="264">
        <v>32261330.129999999</v>
      </c>
      <c r="H15" s="264">
        <v>32261330.129999999</v>
      </c>
      <c r="I15" s="264">
        <v>32261330.129999999</v>
      </c>
      <c r="J15" s="264">
        <v>0</v>
      </c>
      <c r="K15" s="257"/>
    </row>
    <row r="16" spans="2:11">
      <c r="B16" s="256"/>
      <c r="C16" s="258"/>
      <c r="D16" s="268" t="s">
        <v>179</v>
      </c>
      <c r="E16" s="264">
        <v>4005357.04</v>
      </c>
      <c r="F16" s="264">
        <v>-4005357.04</v>
      </c>
      <c r="G16" s="264">
        <v>0</v>
      </c>
      <c r="H16" s="264">
        <v>0</v>
      </c>
      <c r="I16" s="264">
        <v>0</v>
      </c>
      <c r="J16" s="264">
        <v>0</v>
      </c>
      <c r="K16" s="257"/>
    </row>
    <row r="17" spans="2:11">
      <c r="B17" s="256"/>
      <c r="C17" s="258"/>
      <c r="D17" s="268" t="s">
        <v>180</v>
      </c>
      <c r="E17" s="264">
        <v>4306236.01</v>
      </c>
      <c r="F17" s="264">
        <v>347887.76</v>
      </c>
      <c r="G17" s="264">
        <v>4654123.7699999996</v>
      </c>
      <c r="H17" s="264">
        <v>4654123.7699999996</v>
      </c>
      <c r="I17" s="264">
        <v>4654123.7699999996</v>
      </c>
      <c r="J17" s="264">
        <v>0</v>
      </c>
      <c r="K17" s="257"/>
    </row>
    <row r="18" spans="2:11">
      <c r="B18" s="256"/>
      <c r="C18" s="262" t="s">
        <v>181</v>
      </c>
      <c r="D18" s="262"/>
      <c r="E18" s="263">
        <v>99210900</v>
      </c>
      <c r="F18" s="263">
        <v>100593103.20999999</v>
      </c>
      <c r="G18" s="263">
        <v>199804003.21000001</v>
      </c>
      <c r="H18" s="263">
        <v>199804003.21000001</v>
      </c>
      <c r="I18" s="263">
        <v>199804003.21000001</v>
      </c>
      <c r="J18" s="263">
        <v>0</v>
      </c>
      <c r="K18" s="257"/>
    </row>
    <row r="19" spans="2:11">
      <c r="B19" s="256"/>
      <c r="C19" s="258"/>
      <c r="D19" s="258" t="s">
        <v>182</v>
      </c>
      <c r="E19" s="264">
        <v>647000</v>
      </c>
      <c r="F19" s="264">
        <v>389095.42</v>
      </c>
      <c r="G19" s="264">
        <v>1036095.42</v>
      </c>
      <c r="H19" s="264">
        <v>1036095.42</v>
      </c>
      <c r="I19" s="264">
        <v>1036095.42</v>
      </c>
      <c r="J19" s="264">
        <v>0</v>
      </c>
      <c r="K19" s="257"/>
    </row>
    <row r="20" spans="2:11">
      <c r="B20" s="256"/>
      <c r="C20" s="258"/>
      <c r="D20" s="268" t="s">
        <v>183</v>
      </c>
      <c r="E20" s="264">
        <v>1374500</v>
      </c>
      <c r="F20" s="264">
        <v>-450665.71</v>
      </c>
      <c r="G20" s="264">
        <v>923834.29</v>
      </c>
      <c r="H20" s="264">
        <v>923834.29</v>
      </c>
      <c r="I20" s="264">
        <v>923834.29</v>
      </c>
      <c r="J20" s="264">
        <v>0</v>
      </c>
      <c r="K20" s="257"/>
    </row>
    <row r="21" spans="2:11" ht="30">
      <c r="B21" s="256"/>
      <c r="C21" s="258"/>
      <c r="D21" s="268" t="s">
        <v>184</v>
      </c>
      <c r="E21" s="264">
        <v>0</v>
      </c>
      <c r="F21" s="264">
        <v>0</v>
      </c>
      <c r="G21" s="264">
        <v>0</v>
      </c>
      <c r="H21" s="264">
        <v>0</v>
      </c>
      <c r="I21" s="264">
        <v>0</v>
      </c>
      <c r="J21" s="264">
        <v>0</v>
      </c>
      <c r="K21" s="257"/>
    </row>
    <row r="22" spans="2:11" ht="30">
      <c r="B22" s="256"/>
      <c r="C22" s="258"/>
      <c r="D22" s="268" t="s">
        <v>185</v>
      </c>
      <c r="E22" s="264">
        <v>448200</v>
      </c>
      <c r="F22" s="264">
        <v>-164266.04</v>
      </c>
      <c r="G22" s="264">
        <v>283933.96000000002</v>
      </c>
      <c r="H22" s="264">
        <v>283933.96000000002</v>
      </c>
      <c r="I22" s="264">
        <v>283933.96000000002</v>
      </c>
      <c r="J22" s="264">
        <v>0</v>
      </c>
      <c r="K22" s="257"/>
    </row>
    <row r="23" spans="2:11" ht="30">
      <c r="B23" s="256"/>
      <c r="C23" s="258"/>
      <c r="D23" s="268" t="s">
        <v>186</v>
      </c>
      <c r="E23" s="264">
        <v>93447800</v>
      </c>
      <c r="F23" s="264">
        <v>102904624.52</v>
      </c>
      <c r="G23" s="264">
        <v>196352424.52000001</v>
      </c>
      <c r="H23" s="264">
        <v>196352424.52000001</v>
      </c>
      <c r="I23" s="264">
        <v>196352424.52000001</v>
      </c>
      <c r="J23" s="264">
        <v>0</v>
      </c>
      <c r="K23" s="257"/>
    </row>
    <row r="24" spans="2:11">
      <c r="B24" s="256"/>
      <c r="C24" s="258"/>
      <c r="D24" s="268" t="s">
        <v>187</v>
      </c>
      <c r="E24" s="264">
        <v>89200</v>
      </c>
      <c r="F24" s="264">
        <v>13807.34</v>
      </c>
      <c r="G24" s="264">
        <v>103007.34</v>
      </c>
      <c r="H24" s="264">
        <v>103007.34</v>
      </c>
      <c r="I24" s="264">
        <v>103007.34</v>
      </c>
      <c r="J24" s="264">
        <v>0</v>
      </c>
      <c r="K24" s="257"/>
    </row>
    <row r="25" spans="2:11" ht="30">
      <c r="B25" s="256"/>
      <c r="C25" s="258"/>
      <c r="D25" s="268" t="s">
        <v>188</v>
      </c>
      <c r="E25" s="264">
        <v>1601500</v>
      </c>
      <c r="F25" s="264">
        <v>-1601500</v>
      </c>
      <c r="G25" s="264">
        <v>0</v>
      </c>
      <c r="H25" s="264">
        <v>0</v>
      </c>
      <c r="I25" s="264">
        <v>0</v>
      </c>
      <c r="J25" s="264">
        <v>0</v>
      </c>
      <c r="K25" s="257"/>
    </row>
    <row r="26" spans="2:11">
      <c r="B26" s="256"/>
      <c r="C26" s="258"/>
      <c r="D26" s="268" t="s">
        <v>189</v>
      </c>
      <c r="E26" s="264">
        <v>0</v>
      </c>
      <c r="F26" s="264">
        <v>0</v>
      </c>
      <c r="G26" s="264">
        <v>0</v>
      </c>
      <c r="H26" s="264">
        <v>0</v>
      </c>
      <c r="I26" s="264">
        <v>0</v>
      </c>
      <c r="J26" s="264">
        <v>0</v>
      </c>
      <c r="K26" s="257"/>
    </row>
    <row r="27" spans="2:11" ht="30">
      <c r="B27" s="256"/>
      <c r="C27" s="258"/>
      <c r="D27" s="268" t="s">
        <v>190</v>
      </c>
      <c r="E27" s="264">
        <v>1602700</v>
      </c>
      <c r="F27" s="264">
        <v>-497992.32</v>
      </c>
      <c r="G27" s="264">
        <v>1104707.68</v>
      </c>
      <c r="H27" s="264">
        <v>1104707.68</v>
      </c>
      <c r="I27" s="264">
        <v>1104707.68</v>
      </c>
      <c r="J27" s="264">
        <v>0</v>
      </c>
      <c r="K27" s="257"/>
    </row>
    <row r="28" spans="2:11">
      <c r="B28" s="256"/>
      <c r="C28" s="262" t="s">
        <v>191</v>
      </c>
      <c r="D28" s="262"/>
      <c r="E28" s="263">
        <v>37178997.609999999</v>
      </c>
      <c r="F28" s="263">
        <v>57246700.57</v>
      </c>
      <c r="G28" s="263">
        <v>94425698.180000007</v>
      </c>
      <c r="H28" s="263">
        <v>94425698.180000007</v>
      </c>
      <c r="I28" s="263">
        <v>94425698.180000007</v>
      </c>
      <c r="J28" s="263">
        <v>0</v>
      </c>
      <c r="K28" s="257"/>
    </row>
    <row r="29" spans="2:11">
      <c r="B29" s="256"/>
      <c r="C29" s="258"/>
      <c r="D29" s="268" t="s">
        <v>192</v>
      </c>
      <c r="E29" s="264">
        <v>496000</v>
      </c>
      <c r="F29" s="264">
        <v>-62073.49</v>
      </c>
      <c r="G29" s="264">
        <v>433926.51</v>
      </c>
      <c r="H29" s="264">
        <v>433926.51</v>
      </c>
      <c r="I29" s="264">
        <v>433926.51</v>
      </c>
      <c r="J29" s="264">
        <v>0</v>
      </c>
      <c r="K29" s="257"/>
    </row>
    <row r="30" spans="2:11">
      <c r="B30" s="256"/>
      <c r="C30" s="258"/>
      <c r="D30" s="268" t="s">
        <v>193</v>
      </c>
      <c r="E30" s="264">
        <v>1209000</v>
      </c>
      <c r="F30" s="264">
        <v>1010400.46</v>
      </c>
      <c r="G30" s="264">
        <v>2219400.46</v>
      </c>
      <c r="H30" s="264">
        <v>2219400.46</v>
      </c>
      <c r="I30" s="264">
        <v>2219400.46</v>
      </c>
      <c r="J30" s="264">
        <v>0</v>
      </c>
      <c r="K30" s="257"/>
    </row>
    <row r="31" spans="2:11" ht="30">
      <c r="B31" s="256"/>
      <c r="C31" s="258"/>
      <c r="D31" s="268" t="s">
        <v>194</v>
      </c>
      <c r="E31" s="264">
        <v>3977000</v>
      </c>
      <c r="F31" s="264">
        <v>850503.43</v>
      </c>
      <c r="G31" s="264">
        <v>4827503.43</v>
      </c>
      <c r="H31" s="264">
        <v>4827503.43</v>
      </c>
      <c r="I31" s="264">
        <v>4827503.43</v>
      </c>
      <c r="J31" s="264">
        <v>0</v>
      </c>
      <c r="K31" s="257"/>
    </row>
    <row r="32" spans="2:11" ht="30">
      <c r="B32" s="256"/>
      <c r="C32" s="258"/>
      <c r="D32" s="268" t="s">
        <v>195</v>
      </c>
      <c r="E32" s="264">
        <v>173000</v>
      </c>
      <c r="F32" s="264">
        <v>14156.66</v>
      </c>
      <c r="G32" s="264">
        <v>187156.66</v>
      </c>
      <c r="H32" s="264">
        <v>187156.66</v>
      </c>
      <c r="I32" s="264">
        <v>187156.66</v>
      </c>
      <c r="J32" s="264">
        <v>0</v>
      </c>
      <c r="K32" s="257"/>
    </row>
    <row r="33" spans="2:11" ht="30">
      <c r="B33" s="256"/>
      <c r="C33" s="258"/>
      <c r="D33" s="268" t="s">
        <v>196</v>
      </c>
      <c r="E33" s="264">
        <v>13670900</v>
      </c>
      <c r="F33" s="264">
        <v>14126903.369999999</v>
      </c>
      <c r="G33" s="264">
        <v>27797803.370000001</v>
      </c>
      <c r="H33" s="264">
        <v>27797803.370000001</v>
      </c>
      <c r="I33" s="264">
        <v>27797803.370000001</v>
      </c>
      <c r="J33" s="264">
        <v>0</v>
      </c>
      <c r="K33" s="257"/>
    </row>
    <row r="34" spans="2:11" ht="30">
      <c r="B34" s="256"/>
      <c r="C34" s="258"/>
      <c r="D34" s="268" t="s">
        <v>197</v>
      </c>
      <c r="E34" s="264">
        <v>0</v>
      </c>
      <c r="F34" s="264">
        <v>0</v>
      </c>
      <c r="G34" s="264">
        <v>0</v>
      </c>
      <c r="H34" s="264">
        <v>0</v>
      </c>
      <c r="I34" s="264">
        <v>0</v>
      </c>
      <c r="J34" s="264">
        <v>0</v>
      </c>
      <c r="K34" s="257"/>
    </row>
    <row r="35" spans="2:11">
      <c r="B35" s="256"/>
      <c r="C35" s="258"/>
      <c r="D35" s="268" t="s">
        <v>198</v>
      </c>
      <c r="E35" s="264">
        <v>289700</v>
      </c>
      <c r="F35" s="264">
        <v>109695.42</v>
      </c>
      <c r="G35" s="264">
        <v>399395.42</v>
      </c>
      <c r="H35" s="264">
        <v>399395.42</v>
      </c>
      <c r="I35" s="264">
        <v>399395.42</v>
      </c>
      <c r="J35" s="264">
        <v>0</v>
      </c>
      <c r="K35" s="257"/>
    </row>
    <row r="36" spans="2:11">
      <c r="B36" s="256"/>
      <c r="C36" s="258"/>
      <c r="D36" s="268" t="s">
        <v>199</v>
      </c>
      <c r="E36" s="264">
        <v>242000</v>
      </c>
      <c r="F36" s="264">
        <v>3361818.83</v>
      </c>
      <c r="G36" s="264">
        <v>3603818.83</v>
      </c>
      <c r="H36" s="264">
        <v>3603818.83</v>
      </c>
      <c r="I36" s="264">
        <v>3603818.83</v>
      </c>
      <c r="J36" s="264">
        <v>0</v>
      </c>
      <c r="K36" s="257"/>
    </row>
    <row r="37" spans="2:11">
      <c r="B37" s="256"/>
      <c r="C37" s="258"/>
      <c r="D37" s="268" t="s">
        <v>200</v>
      </c>
      <c r="E37" s="264">
        <v>17121397.609999999</v>
      </c>
      <c r="F37" s="264">
        <v>37835295.890000001</v>
      </c>
      <c r="G37" s="264">
        <v>54956693.5</v>
      </c>
      <c r="H37" s="264">
        <v>54956693.5</v>
      </c>
      <c r="I37" s="264">
        <v>54956693.5</v>
      </c>
      <c r="J37" s="264">
        <v>0</v>
      </c>
      <c r="K37" s="257"/>
    </row>
    <row r="38" spans="2:11">
      <c r="B38" s="256"/>
      <c r="C38" s="262" t="s">
        <v>201</v>
      </c>
      <c r="D38" s="262"/>
      <c r="E38" s="263">
        <v>0</v>
      </c>
      <c r="F38" s="263">
        <v>0</v>
      </c>
      <c r="G38" s="263">
        <v>0</v>
      </c>
      <c r="H38" s="263">
        <v>0</v>
      </c>
      <c r="I38" s="263">
        <v>0</v>
      </c>
      <c r="J38" s="263">
        <v>0</v>
      </c>
      <c r="K38" s="257"/>
    </row>
    <row r="39" spans="2:11" ht="30">
      <c r="B39" s="256"/>
      <c r="C39" s="258"/>
      <c r="D39" s="268" t="s">
        <v>202</v>
      </c>
      <c r="E39" s="264">
        <v>0</v>
      </c>
      <c r="F39" s="264">
        <v>0</v>
      </c>
      <c r="G39" s="264">
        <v>0</v>
      </c>
      <c r="H39" s="264">
        <v>0</v>
      </c>
      <c r="I39" s="264">
        <v>0</v>
      </c>
      <c r="J39" s="264">
        <v>0</v>
      </c>
      <c r="K39" s="257"/>
    </row>
    <row r="40" spans="2:11">
      <c r="B40" s="256"/>
      <c r="C40" s="258"/>
      <c r="D40" s="268" t="s">
        <v>203</v>
      </c>
      <c r="E40" s="264">
        <v>0</v>
      </c>
      <c r="F40" s="264">
        <v>0</v>
      </c>
      <c r="G40" s="264">
        <v>0</v>
      </c>
      <c r="H40" s="264">
        <v>0</v>
      </c>
      <c r="I40" s="264">
        <v>0</v>
      </c>
      <c r="J40" s="264">
        <v>0</v>
      </c>
      <c r="K40" s="257"/>
    </row>
    <row r="41" spans="2:11">
      <c r="B41" s="256"/>
      <c r="C41" s="258"/>
      <c r="D41" s="268" t="s">
        <v>204</v>
      </c>
      <c r="E41" s="264">
        <v>0</v>
      </c>
      <c r="F41" s="264">
        <v>0</v>
      </c>
      <c r="G41" s="264">
        <v>0</v>
      </c>
      <c r="H41" s="264">
        <v>0</v>
      </c>
      <c r="I41" s="264">
        <v>0</v>
      </c>
      <c r="J41" s="264">
        <v>0</v>
      </c>
      <c r="K41" s="257"/>
    </row>
    <row r="42" spans="2:11">
      <c r="B42" s="256"/>
      <c r="C42" s="258"/>
      <c r="D42" s="268" t="s">
        <v>205</v>
      </c>
      <c r="E42" s="264">
        <v>0</v>
      </c>
      <c r="F42" s="264">
        <v>0</v>
      </c>
      <c r="G42" s="264">
        <v>0</v>
      </c>
      <c r="H42" s="264">
        <v>0</v>
      </c>
      <c r="I42" s="264">
        <v>0</v>
      </c>
      <c r="J42" s="264">
        <v>0</v>
      </c>
      <c r="K42" s="257"/>
    </row>
    <row r="43" spans="2:11">
      <c r="B43" s="256"/>
      <c r="C43" s="258"/>
      <c r="D43" s="268" t="s">
        <v>206</v>
      </c>
      <c r="E43" s="264">
        <v>0</v>
      </c>
      <c r="F43" s="264">
        <v>0</v>
      </c>
      <c r="G43" s="264">
        <v>0</v>
      </c>
      <c r="H43" s="264">
        <v>0</v>
      </c>
      <c r="I43" s="264">
        <v>0</v>
      </c>
      <c r="J43" s="264">
        <v>0</v>
      </c>
      <c r="K43" s="257"/>
    </row>
    <row r="44" spans="2:11" ht="30">
      <c r="B44" s="256"/>
      <c r="C44" s="258"/>
      <c r="D44" s="268" t="s">
        <v>207</v>
      </c>
      <c r="E44" s="264">
        <v>0</v>
      </c>
      <c r="F44" s="264">
        <v>0</v>
      </c>
      <c r="G44" s="264">
        <v>0</v>
      </c>
      <c r="H44" s="264">
        <v>0</v>
      </c>
      <c r="I44" s="264">
        <v>0</v>
      </c>
      <c r="J44" s="264">
        <v>0</v>
      </c>
      <c r="K44" s="257"/>
    </row>
    <row r="45" spans="2:11">
      <c r="B45" s="256"/>
      <c r="C45" s="258"/>
      <c r="D45" s="268" t="s">
        <v>208</v>
      </c>
      <c r="E45" s="264">
        <v>0</v>
      </c>
      <c r="F45" s="264">
        <v>0</v>
      </c>
      <c r="G45" s="264">
        <v>0</v>
      </c>
      <c r="H45" s="264">
        <v>0</v>
      </c>
      <c r="I45" s="264">
        <v>0</v>
      </c>
      <c r="J45" s="264">
        <v>0</v>
      </c>
      <c r="K45" s="257"/>
    </row>
    <row r="46" spans="2:11">
      <c r="B46" s="256"/>
      <c r="C46" s="258"/>
      <c r="D46" s="268" t="s">
        <v>16</v>
      </c>
      <c r="E46" s="264">
        <v>0</v>
      </c>
      <c r="F46" s="264">
        <v>0</v>
      </c>
      <c r="G46" s="264">
        <v>0</v>
      </c>
      <c r="H46" s="264">
        <v>0</v>
      </c>
      <c r="I46" s="264">
        <v>0</v>
      </c>
      <c r="J46" s="264">
        <v>0</v>
      </c>
      <c r="K46" s="257"/>
    </row>
    <row r="47" spans="2:11">
      <c r="B47" s="256"/>
      <c r="C47" s="258"/>
      <c r="D47" s="268" t="s">
        <v>209</v>
      </c>
      <c r="E47" s="264">
        <v>0</v>
      </c>
      <c r="F47" s="264">
        <v>0</v>
      </c>
      <c r="G47" s="264">
        <v>0</v>
      </c>
      <c r="H47" s="264">
        <v>0</v>
      </c>
      <c r="I47" s="264">
        <v>0</v>
      </c>
      <c r="J47" s="264">
        <v>0</v>
      </c>
      <c r="K47" s="257"/>
    </row>
    <row r="48" spans="2:11">
      <c r="B48" s="256"/>
      <c r="C48" s="262" t="s">
        <v>210</v>
      </c>
      <c r="D48" s="262"/>
      <c r="E48" s="263">
        <v>6946099.8799999999</v>
      </c>
      <c r="F48" s="263">
        <v>91071018.140000001</v>
      </c>
      <c r="G48" s="263">
        <v>98017118.019999996</v>
      </c>
      <c r="H48" s="263">
        <v>98017118.019999996</v>
      </c>
      <c r="I48" s="263">
        <v>98017118.019999996</v>
      </c>
      <c r="J48" s="263">
        <v>0</v>
      </c>
      <c r="K48" s="257"/>
    </row>
    <row r="49" spans="2:11">
      <c r="B49" s="256"/>
      <c r="C49" s="258"/>
      <c r="D49" s="268" t="s">
        <v>211</v>
      </c>
      <c r="E49" s="264">
        <v>170000</v>
      </c>
      <c r="F49" s="264">
        <v>1324283.92</v>
      </c>
      <c r="G49" s="264">
        <v>1494283.92</v>
      </c>
      <c r="H49" s="264">
        <v>1494283.92</v>
      </c>
      <c r="I49" s="264">
        <v>1494283.92</v>
      </c>
      <c r="J49" s="264">
        <v>0</v>
      </c>
      <c r="K49" s="257"/>
    </row>
    <row r="50" spans="2:11" ht="30">
      <c r="B50" s="256"/>
      <c r="C50" s="258"/>
      <c r="D50" s="268" t="s">
        <v>212</v>
      </c>
      <c r="E50" s="264">
        <v>0</v>
      </c>
      <c r="F50" s="264">
        <v>0</v>
      </c>
      <c r="G50" s="264">
        <v>0</v>
      </c>
      <c r="H50" s="264">
        <v>0</v>
      </c>
      <c r="I50" s="264">
        <v>0</v>
      </c>
      <c r="J50" s="264">
        <v>0</v>
      </c>
      <c r="K50" s="257"/>
    </row>
    <row r="51" spans="2:11" ht="30">
      <c r="B51" s="256"/>
      <c r="C51" s="258"/>
      <c r="D51" s="268" t="s">
        <v>213</v>
      </c>
      <c r="E51" s="264">
        <v>6676099.8799999999</v>
      </c>
      <c r="F51" s="264">
        <v>89835832.969999999</v>
      </c>
      <c r="G51" s="264">
        <v>96511932.849999994</v>
      </c>
      <c r="H51" s="264">
        <v>96511932.849999994</v>
      </c>
      <c r="I51" s="264">
        <v>96511932.849999994</v>
      </c>
      <c r="J51" s="264">
        <v>0</v>
      </c>
      <c r="K51" s="257"/>
    </row>
    <row r="52" spans="2:11">
      <c r="B52" s="256"/>
      <c r="C52" s="258"/>
      <c r="D52" s="268" t="s">
        <v>214</v>
      </c>
      <c r="E52" s="264">
        <v>0</v>
      </c>
      <c r="F52" s="264">
        <v>0</v>
      </c>
      <c r="G52" s="264">
        <v>0</v>
      </c>
      <c r="H52" s="264">
        <v>0</v>
      </c>
      <c r="I52" s="264">
        <v>0</v>
      </c>
      <c r="J52" s="264">
        <v>0</v>
      </c>
      <c r="K52" s="257"/>
    </row>
    <row r="53" spans="2:11">
      <c r="B53" s="256"/>
      <c r="C53" s="258"/>
      <c r="D53" s="268" t="s">
        <v>215</v>
      </c>
      <c r="E53" s="264">
        <v>0</v>
      </c>
      <c r="F53" s="264">
        <v>0</v>
      </c>
      <c r="G53" s="264">
        <v>0</v>
      </c>
      <c r="H53" s="264">
        <v>0</v>
      </c>
      <c r="I53" s="264">
        <v>0</v>
      </c>
      <c r="J53" s="264">
        <v>0</v>
      </c>
      <c r="K53" s="257"/>
    </row>
    <row r="54" spans="2:11">
      <c r="B54" s="256"/>
      <c r="C54" s="258"/>
      <c r="D54" s="268" t="s">
        <v>216</v>
      </c>
      <c r="E54" s="264">
        <v>100000</v>
      </c>
      <c r="F54" s="264">
        <v>-100000</v>
      </c>
      <c r="G54" s="264">
        <v>0</v>
      </c>
      <c r="H54" s="264">
        <v>0</v>
      </c>
      <c r="I54" s="264">
        <v>0</v>
      </c>
      <c r="J54" s="264">
        <v>0</v>
      </c>
      <c r="K54" s="257"/>
    </row>
    <row r="55" spans="2:11">
      <c r="B55" s="256"/>
      <c r="C55" s="258"/>
      <c r="D55" s="268" t="s">
        <v>217</v>
      </c>
      <c r="E55" s="264">
        <v>0</v>
      </c>
      <c r="F55" s="264">
        <v>0</v>
      </c>
      <c r="G55" s="264">
        <v>0</v>
      </c>
      <c r="H55" s="264">
        <v>0</v>
      </c>
      <c r="I55" s="264">
        <v>0</v>
      </c>
      <c r="J55" s="264">
        <v>0</v>
      </c>
      <c r="K55" s="257"/>
    </row>
    <row r="56" spans="2:11">
      <c r="B56" s="256"/>
      <c r="C56" s="258"/>
      <c r="D56" s="268" t="s">
        <v>218</v>
      </c>
      <c r="E56" s="264">
        <v>0</v>
      </c>
      <c r="F56" s="264">
        <v>0</v>
      </c>
      <c r="G56" s="264">
        <v>0</v>
      </c>
      <c r="H56" s="264">
        <v>0</v>
      </c>
      <c r="I56" s="264">
        <v>0</v>
      </c>
      <c r="J56" s="264">
        <v>0</v>
      </c>
      <c r="K56" s="257"/>
    </row>
    <row r="57" spans="2:11">
      <c r="B57" s="256"/>
      <c r="C57" s="258"/>
      <c r="D57" s="268" t="s">
        <v>219</v>
      </c>
      <c r="E57" s="264">
        <v>0</v>
      </c>
      <c r="F57" s="264">
        <v>10901.25</v>
      </c>
      <c r="G57" s="264">
        <v>10901.25</v>
      </c>
      <c r="H57" s="264">
        <v>10901.25</v>
      </c>
      <c r="I57" s="264">
        <v>10901.25</v>
      </c>
      <c r="J57" s="264">
        <v>0</v>
      </c>
      <c r="K57" s="257"/>
    </row>
    <row r="58" spans="2:11">
      <c r="B58" s="256"/>
      <c r="C58" s="262" t="s">
        <v>220</v>
      </c>
      <c r="D58" s="262"/>
      <c r="E58" s="263">
        <v>0</v>
      </c>
      <c r="F58" s="263">
        <v>0</v>
      </c>
      <c r="G58" s="263">
        <v>0</v>
      </c>
      <c r="H58" s="263">
        <v>0</v>
      </c>
      <c r="I58" s="263">
        <v>0</v>
      </c>
      <c r="J58" s="263">
        <v>0</v>
      </c>
      <c r="K58" s="257"/>
    </row>
    <row r="59" spans="2:11">
      <c r="B59" s="256"/>
      <c r="C59" s="258"/>
      <c r="D59" s="268" t="s">
        <v>221</v>
      </c>
      <c r="E59" s="264">
        <v>0</v>
      </c>
      <c r="F59" s="264">
        <v>0</v>
      </c>
      <c r="G59" s="264">
        <v>0</v>
      </c>
      <c r="H59" s="264">
        <v>0</v>
      </c>
      <c r="I59" s="264">
        <v>0</v>
      </c>
      <c r="J59" s="264">
        <v>0</v>
      </c>
      <c r="K59" s="257"/>
    </row>
    <row r="60" spans="2:11">
      <c r="B60" s="256"/>
      <c r="C60" s="258"/>
      <c r="D60" s="268" t="s">
        <v>222</v>
      </c>
      <c r="E60" s="264">
        <v>0</v>
      </c>
      <c r="F60" s="264">
        <v>0</v>
      </c>
      <c r="G60" s="264">
        <v>0</v>
      </c>
      <c r="H60" s="264">
        <v>0</v>
      </c>
      <c r="I60" s="264">
        <v>0</v>
      </c>
      <c r="J60" s="264">
        <v>0</v>
      </c>
      <c r="K60" s="257"/>
    </row>
    <row r="61" spans="2:11" ht="30">
      <c r="B61" s="256"/>
      <c r="C61" s="258"/>
      <c r="D61" s="268" t="s">
        <v>223</v>
      </c>
      <c r="E61" s="264">
        <v>0</v>
      </c>
      <c r="F61" s="264">
        <v>0</v>
      </c>
      <c r="G61" s="264">
        <v>0</v>
      </c>
      <c r="H61" s="264">
        <v>0</v>
      </c>
      <c r="I61" s="264">
        <v>0</v>
      </c>
      <c r="J61" s="264">
        <v>0</v>
      </c>
      <c r="K61" s="257"/>
    </row>
    <row r="62" spans="2:11">
      <c r="B62" s="256"/>
      <c r="C62" s="262" t="s">
        <v>224</v>
      </c>
      <c r="D62" s="262"/>
      <c r="E62" s="263">
        <v>0</v>
      </c>
      <c r="F62" s="263">
        <v>0</v>
      </c>
      <c r="G62" s="263">
        <v>0</v>
      </c>
      <c r="H62" s="263">
        <v>0</v>
      </c>
      <c r="I62" s="263">
        <v>0</v>
      </c>
      <c r="J62" s="263">
        <v>0</v>
      </c>
      <c r="K62" s="257"/>
    </row>
    <row r="63" spans="2:11" ht="30">
      <c r="B63" s="256"/>
      <c r="C63" s="258"/>
      <c r="D63" s="268" t="s">
        <v>225</v>
      </c>
      <c r="E63" s="264">
        <v>0</v>
      </c>
      <c r="F63" s="264">
        <v>0</v>
      </c>
      <c r="G63" s="264">
        <v>0</v>
      </c>
      <c r="H63" s="264">
        <v>0</v>
      </c>
      <c r="I63" s="264">
        <v>0</v>
      </c>
      <c r="J63" s="264">
        <v>0</v>
      </c>
      <c r="K63" s="257"/>
    </row>
    <row r="64" spans="2:11">
      <c r="B64" s="256"/>
      <c r="C64" s="258"/>
      <c r="D64" s="268" t="s">
        <v>226</v>
      </c>
      <c r="E64" s="264">
        <v>0</v>
      </c>
      <c r="F64" s="264">
        <v>0</v>
      </c>
      <c r="G64" s="264">
        <v>0</v>
      </c>
      <c r="H64" s="264">
        <v>0</v>
      </c>
      <c r="I64" s="264">
        <v>0</v>
      </c>
      <c r="J64" s="264">
        <v>0</v>
      </c>
      <c r="K64" s="257"/>
    </row>
    <row r="65" spans="2:11">
      <c r="B65" s="256"/>
      <c r="C65" s="258"/>
      <c r="D65" s="268" t="s">
        <v>227</v>
      </c>
      <c r="E65" s="264">
        <v>0</v>
      </c>
      <c r="F65" s="264">
        <v>0</v>
      </c>
      <c r="G65" s="264">
        <v>0</v>
      </c>
      <c r="H65" s="264">
        <v>0</v>
      </c>
      <c r="I65" s="264">
        <v>0</v>
      </c>
      <c r="J65" s="264">
        <v>0</v>
      </c>
      <c r="K65" s="257"/>
    </row>
    <row r="66" spans="2:11">
      <c r="B66" s="256"/>
      <c r="C66" s="258"/>
      <c r="D66" s="268" t="s">
        <v>228</v>
      </c>
      <c r="E66" s="264">
        <v>0</v>
      </c>
      <c r="F66" s="264">
        <v>0</v>
      </c>
      <c r="G66" s="264">
        <v>0</v>
      </c>
      <c r="H66" s="264">
        <v>0</v>
      </c>
      <c r="I66" s="264">
        <v>0</v>
      </c>
      <c r="J66" s="264">
        <v>0</v>
      </c>
      <c r="K66" s="257"/>
    </row>
    <row r="67" spans="2:11" ht="30">
      <c r="B67" s="256"/>
      <c r="C67" s="258"/>
      <c r="D67" s="268" t="s">
        <v>229</v>
      </c>
      <c r="E67" s="264">
        <v>0</v>
      </c>
      <c r="F67" s="264">
        <v>0</v>
      </c>
      <c r="G67" s="264">
        <v>0</v>
      </c>
      <c r="H67" s="264">
        <v>0</v>
      </c>
      <c r="I67" s="264">
        <v>0</v>
      </c>
      <c r="J67" s="264">
        <v>0</v>
      </c>
      <c r="K67" s="257"/>
    </row>
    <row r="68" spans="2:11">
      <c r="B68" s="256"/>
      <c r="C68" s="258"/>
      <c r="D68" s="268" t="s">
        <v>230</v>
      </c>
      <c r="E68" s="264">
        <v>0</v>
      </c>
      <c r="F68" s="264">
        <v>0</v>
      </c>
      <c r="G68" s="264">
        <v>0</v>
      </c>
      <c r="H68" s="264">
        <v>0</v>
      </c>
      <c r="I68" s="264">
        <v>0</v>
      </c>
      <c r="J68" s="264">
        <v>0</v>
      </c>
      <c r="K68" s="257"/>
    </row>
    <row r="69" spans="2:11" ht="30">
      <c r="B69" s="256"/>
      <c r="C69" s="258"/>
      <c r="D69" s="268" t="s">
        <v>231</v>
      </c>
      <c r="E69" s="264">
        <v>0</v>
      </c>
      <c r="F69" s="264">
        <v>0</v>
      </c>
      <c r="G69" s="264">
        <v>0</v>
      </c>
      <c r="H69" s="264">
        <v>0</v>
      </c>
      <c r="I69" s="264">
        <v>0</v>
      </c>
      <c r="J69" s="264">
        <v>0</v>
      </c>
      <c r="K69" s="257"/>
    </row>
    <row r="70" spans="2:11">
      <c r="B70" s="256"/>
      <c r="C70" s="262" t="s">
        <v>232</v>
      </c>
      <c r="D70" s="262"/>
      <c r="E70" s="263">
        <v>0</v>
      </c>
      <c r="F70" s="263">
        <v>0</v>
      </c>
      <c r="G70" s="263">
        <v>0</v>
      </c>
      <c r="H70" s="263">
        <v>0</v>
      </c>
      <c r="I70" s="263">
        <v>0</v>
      </c>
      <c r="J70" s="263">
        <v>0</v>
      </c>
      <c r="K70" s="257"/>
    </row>
    <row r="71" spans="2:11">
      <c r="B71" s="256"/>
      <c r="C71" s="258"/>
      <c r="D71" s="258" t="s">
        <v>18</v>
      </c>
      <c r="E71" s="264">
        <v>0</v>
      </c>
      <c r="F71" s="264">
        <v>0</v>
      </c>
      <c r="G71" s="264">
        <v>0</v>
      </c>
      <c r="H71" s="264">
        <v>0</v>
      </c>
      <c r="I71" s="264">
        <v>0</v>
      </c>
      <c r="J71" s="264">
        <v>0</v>
      </c>
      <c r="K71" s="257"/>
    </row>
    <row r="72" spans="2:11">
      <c r="B72" s="256"/>
      <c r="C72" s="258"/>
      <c r="D72" s="258" t="s">
        <v>1</v>
      </c>
      <c r="E72" s="264">
        <v>0</v>
      </c>
      <c r="F72" s="264">
        <v>0</v>
      </c>
      <c r="G72" s="264">
        <v>0</v>
      </c>
      <c r="H72" s="264">
        <v>0</v>
      </c>
      <c r="I72" s="264">
        <v>0</v>
      </c>
      <c r="J72" s="264">
        <v>0</v>
      </c>
      <c r="K72" s="257"/>
    </row>
    <row r="73" spans="2:11">
      <c r="B73" s="256"/>
      <c r="C73" s="258"/>
      <c r="D73" s="258" t="s">
        <v>19</v>
      </c>
      <c r="E73" s="264">
        <v>0</v>
      </c>
      <c r="F73" s="264">
        <v>0</v>
      </c>
      <c r="G73" s="264">
        <v>0</v>
      </c>
      <c r="H73" s="264">
        <v>0</v>
      </c>
      <c r="I73" s="264">
        <v>0</v>
      </c>
      <c r="J73" s="264">
        <v>0</v>
      </c>
      <c r="K73" s="257"/>
    </row>
    <row r="74" spans="2:11">
      <c r="B74" s="256"/>
      <c r="C74" s="262" t="s">
        <v>233</v>
      </c>
      <c r="D74" s="262"/>
      <c r="E74" s="263">
        <v>0</v>
      </c>
      <c r="F74" s="263">
        <v>0</v>
      </c>
      <c r="G74" s="263">
        <v>0</v>
      </c>
      <c r="H74" s="263">
        <v>0</v>
      </c>
      <c r="I74" s="263">
        <v>0</v>
      </c>
      <c r="J74" s="263">
        <v>0</v>
      </c>
      <c r="K74" s="257"/>
    </row>
    <row r="75" spans="2:11">
      <c r="B75" s="256"/>
      <c r="C75" s="258"/>
      <c r="D75" s="258" t="s">
        <v>234</v>
      </c>
      <c r="E75" s="264">
        <v>0</v>
      </c>
      <c r="F75" s="264">
        <v>0</v>
      </c>
      <c r="G75" s="264">
        <v>0</v>
      </c>
      <c r="H75" s="264">
        <v>0</v>
      </c>
      <c r="I75" s="264">
        <v>0</v>
      </c>
      <c r="J75" s="264">
        <v>0</v>
      </c>
      <c r="K75" s="257"/>
    </row>
    <row r="76" spans="2:11">
      <c r="B76" s="256"/>
      <c r="C76" s="258"/>
      <c r="D76" s="258" t="s">
        <v>235</v>
      </c>
      <c r="E76" s="264">
        <v>0</v>
      </c>
      <c r="F76" s="264">
        <v>0</v>
      </c>
      <c r="G76" s="264">
        <v>0</v>
      </c>
      <c r="H76" s="264">
        <v>0</v>
      </c>
      <c r="I76" s="264">
        <v>0</v>
      </c>
      <c r="J76" s="264">
        <v>0</v>
      </c>
      <c r="K76" s="257"/>
    </row>
    <row r="77" spans="2:11">
      <c r="B77" s="256"/>
      <c r="C77" s="258"/>
      <c r="D77" s="258" t="s">
        <v>236</v>
      </c>
      <c r="E77" s="264">
        <v>0</v>
      </c>
      <c r="F77" s="264">
        <v>0</v>
      </c>
      <c r="G77" s="264">
        <v>0</v>
      </c>
      <c r="H77" s="264">
        <v>0</v>
      </c>
      <c r="I77" s="264">
        <v>0</v>
      </c>
      <c r="J77" s="264">
        <v>0</v>
      </c>
      <c r="K77" s="257"/>
    </row>
    <row r="78" spans="2:11">
      <c r="B78" s="256"/>
      <c r="C78" s="258"/>
      <c r="D78" s="258" t="s">
        <v>237</v>
      </c>
      <c r="E78" s="264">
        <v>0</v>
      </c>
      <c r="F78" s="264">
        <v>0</v>
      </c>
      <c r="G78" s="264">
        <v>0</v>
      </c>
      <c r="H78" s="264">
        <v>0</v>
      </c>
      <c r="I78" s="264">
        <v>0</v>
      </c>
      <c r="J78" s="264">
        <v>0</v>
      </c>
      <c r="K78" s="257"/>
    </row>
    <row r="79" spans="2:11">
      <c r="B79" s="256"/>
      <c r="C79" s="258"/>
      <c r="D79" s="258" t="s">
        <v>238</v>
      </c>
      <c r="E79" s="264">
        <v>0</v>
      </c>
      <c r="F79" s="264">
        <v>0</v>
      </c>
      <c r="G79" s="264">
        <v>0</v>
      </c>
      <c r="H79" s="264">
        <v>0</v>
      </c>
      <c r="I79" s="264">
        <v>0</v>
      </c>
      <c r="J79" s="264">
        <v>0</v>
      </c>
      <c r="K79" s="257"/>
    </row>
    <row r="80" spans="2:11">
      <c r="B80" s="256"/>
      <c r="C80" s="258"/>
      <c r="D80" s="258" t="s">
        <v>239</v>
      </c>
      <c r="E80" s="264">
        <v>0</v>
      </c>
      <c r="F80" s="264">
        <v>0</v>
      </c>
      <c r="G80" s="264">
        <v>0</v>
      </c>
      <c r="H80" s="264">
        <v>0</v>
      </c>
      <c r="I80" s="264">
        <v>0</v>
      </c>
      <c r="J80" s="264">
        <v>0</v>
      </c>
      <c r="K80" s="257"/>
    </row>
    <row r="81" spans="2:11">
      <c r="B81" s="256"/>
      <c r="C81" s="258"/>
      <c r="D81" s="268" t="s">
        <v>240</v>
      </c>
      <c r="E81" s="264">
        <v>0</v>
      </c>
      <c r="F81" s="264">
        <v>0</v>
      </c>
      <c r="G81" s="264">
        <v>0</v>
      </c>
      <c r="H81" s="264">
        <v>0</v>
      </c>
      <c r="I81" s="264">
        <v>0</v>
      </c>
      <c r="J81" s="264">
        <v>0</v>
      </c>
      <c r="K81" s="257"/>
    </row>
    <row r="82" spans="2:11">
      <c r="B82" s="256"/>
      <c r="C82" s="258"/>
      <c r="D82" s="262" t="s">
        <v>241</v>
      </c>
      <c r="E82" s="263">
        <v>269534997.49000001</v>
      </c>
      <c r="F82" s="263">
        <v>256563661.77000001</v>
      </c>
      <c r="G82" s="263">
        <v>526098659.25999999</v>
      </c>
      <c r="H82" s="263">
        <v>526098659.25999999</v>
      </c>
      <c r="I82" s="263">
        <v>526098659.25999999</v>
      </c>
      <c r="J82" s="263">
        <v>0</v>
      </c>
      <c r="K82" s="257"/>
    </row>
    <row r="83" spans="2:11">
      <c r="B83" s="265"/>
      <c r="C83" s="266"/>
      <c r="D83" s="266"/>
      <c r="E83" s="266"/>
      <c r="F83" s="266"/>
      <c r="G83" s="266"/>
      <c r="H83" s="266"/>
      <c r="I83" s="266"/>
      <c r="J83" s="266"/>
      <c r="K83" s="267"/>
    </row>
    <row r="84" spans="2:11">
      <c r="D84" s="252" t="s">
        <v>242</v>
      </c>
    </row>
  </sheetData>
  <mergeCells count="6">
    <mergeCell ref="C3:J3"/>
    <mergeCell ref="C4:J4"/>
    <mergeCell ref="C5:J5"/>
    <mergeCell ref="C6:J6"/>
    <mergeCell ref="E8:I8"/>
    <mergeCell ref="J8:J9"/>
  </mergeCells>
  <pageMargins left="0.70866141732283472" right="0.70866141732283472" top="0.74803149606299213" bottom="0.74803149606299213" header="0.31496062992125984" footer="0.31496062992125984"/>
  <pageSetup scale="6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71"/>
  <sheetViews>
    <sheetView showGridLines="0" topLeftCell="C1" workbookViewId="0">
      <selection activeCell="E10" sqref="E10"/>
    </sheetView>
  </sheetViews>
  <sheetFormatPr baseColWidth="10" defaultRowHeight="15"/>
  <cols>
    <col min="1" max="1" width="7.7109375" hidden="1" customWidth="1"/>
    <col min="2" max="2" width="13.28515625" style="269" hidden="1" customWidth="1"/>
    <col min="3" max="3" width="5.42578125" style="269" bestFit="1" customWidth="1"/>
    <col min="4" max="4" width="28.42578125" style="269" customWidth="1"/>
    <col min="5" max="5" width="26.42578125" style="269" bestFit="1" customWidth="1"/>
    <col min="6" max="6" width="19.140625" style="269" customWidth="1"/>
    <col min="7" max="7" width="25" customWidth="1"/>
    <col min="8" max="8" width="4.7109375" customWidth="1"/>
    <col min="9" max="9" width="5.42578125" style="270" bestFit="1" customWidth="1"/>
    <col min="10" max="10" width="12.5703125" customWidth="1"/>
    <col min="11" max="11" width="24" style="269" customWidth="1"/>
    <col min="12" max="12" width="22.7109375" customWidth="1"/>
    <col min="13" max="13" width="8.28515625" bestFit="1" customWidth="1"/>
    <col min="14" max="14" width="12.5703125" customWidth="1"/>
    <col min="15" max="18" width="4.28515625" bestFit="1" customWidth="1"/>
    <col min="19" max="19" width="6.140625" customWidth="1"/>
    <col min="20" max="20" width="5.28515625" bestFit="1" customWidth="1"/>
    <col min="21" max="21" width="5.140625" bestFit="1" customWidth="1"/>
    <col min="22" max="22" width="7.28515625" bestFit="1" customWidth="1"/>
    <col min="23" max="23" width="4.85546875" bestFit="1" customWidth="1"/>
    <col min="24" max="24" width="7" customWidth="1"/>
    <col min="25" max="25" width="5.85546875" customWidth="1"/>
    <col min="26" max="26" width="6.28515625" customWidth="1"/>
    <col min="27" max="27" width="13.42578125" customWidth="1"/>
    <col min="28" max="28" width="8.7109375" bestFit="1" customWidth="1"/>
    <col min="29" max="29" width="6.42578125" bestFit="1" customWidth="1"/>
  </cols>
  <sheetData>
    <row r="1" spans="1:29" ht="15" customHeight="1">
      <c r="C1" s="432" t="s">
        <v>243</v>
      </c>
      <c r="D1" s="432"/>
      <c r="E1" s="432"/>
      <c r="J1" s="433" t="s">
        <v>244</v>
      </c>
      <c r="K1" s="433"/>
      <c r="L1" s="433"/>
      <c r="M1" s="433"/>
      <c r="N1" s="433"/>
      <c r="O1" s="433"/>
      <c r="P1" s="433"/>
      <c r="Q1" s="433"/>
      <c r="R1" s="433"/>
      <c r="S1" s="433"/>
      <c r="T1" s="433"/>
      <c r="U1" s="433"/>
      <c r="V1" s="433"/>
      <c r="W1" s="433"/>
      <c r="X1" s="433"/>
      <c r="Y1" s="433"/>
      <c r="Z1" s="433"/>
      <c r="AA1" s="433"/>
      <c r="AB1" s="433"/>
    </row>
    <row r="2" spans="1:29" ht="18.75">
      <c r="C2" s="432"/>
      <c r="D2" s="432"/>
      <c r="E2" s="432"/>
      <c r="F2" s="271"/>
      <c r="G2" s="271"/>
      <c r="H2" s="271"/>
      <c r="I2" s="271"/>
      <c r="J2" s="433"/>
      <c r="K2" s="433"/>
      <c r="L2" s="433"/>
      <c r="M2" s="433"/>
      <c r="N2" s="433"/>
      <c r="O2" s="433"/>
      <c r="P2" s="433"/>
      <c r="Q2" s="433"/>
      <c r="R2" s="433"/>
      <c r="S2" s="433"/>
      <c r="T2" s="433"/>
      <c r="U2" s="433"/>
      <c r="V2" s="433"/>
      <c r="W2" s="433"/>
      <c r="X2" s="433"/>
      <c r="Y2" s="433"/>
      <c r="Z2" s="433"/>
      <c r="AA2" s="433"/>
      <c r="AB2" s="433"/>
      <c r="AC2" s="272"/>
    </row>
    <row r="3" spans="1:29" ht="26.25">
      <c r="B3" s="273"/>
      <c r="C3" s="432"/>
      <c r="D3" s="432"/>
      <c r="E3" s="432"/>
      <c r="F3" s="273"/>
      <c r="G3" s="273"/>
      <c r="H3" s="273"/>
      <c r="I3" s="273"/>
      <c r="J3" s="251"/>
      <c r="K3" s="251"/>
      <c r="L3" s="251"/>
      <c r="M3" s="251"/>
      <c r="N3" s="251"/>
      <c r="O3" s="251"/>
      <c r="P3" s="251"/>
    </row>
    <row r="4" spans="1:29" ht="26.25">
      <c r="B4" s="273"/>
      <c r="C4" s="274"/>
      <c r="D4" s="274"/>
      <c r="E4" s="275" t="s">
        <v>245</v>
      </c>
      <c r="F4" s="438" t="s">
        <v>246</v>
      </c>
      <c r="G4" s="438"/>
      <c r="H4" s="276"/>
      <c r="I4" s="276"/>
      <c r="J4" s="277"/>
      <c r="K4" s="434" t="s">
        <v>247</v>
      </c>
      <c r="L4" s="434"/>
      <c r="M4" s="434"/>
      <c r="N4" s="276"/>
      <c r="O4" s="276"/>
      <c r="P4" s="276"/>
      <c r="Q4" s="276"/>
      <c r="R4" s="278"/>
      <c r="S4" s="435" t="s">
        <v>248</v>
      </c>
      <c r="T4" s="435"/>
      <c r="U4" s="435"/>
      <c r="V4" s="435"/>
      <c r="W4" s="435"/>
      <c r="X4" s="435"/>
      <c r="Y4" s="435"/>
      <c r="Z4" s="435"/>
      <c r="AA4" s="435"/>
      <c r="AB4" s="276"/>
      <c r="AC4" s="276"/>
    </row>
    <row r="5" spans="1:29" ht="26.25">
      <c r="B5" s="273"/>
      <c r="C5" s="279"/>
      <c r="D5" s="279"/>
      <c r="E5" s="437" t="s">
        <v>249</v>
      </c>
      <c r="F5" s="437"/>
      <c r="G5" s="437"/>
      <c r="H5" s="437"/>
      <c r="I5" s="437"/>
      <c r="J5" s="437"/>
      <c r="K5" s="437"/>
      <c r="L5" s="437"/>
      <c r="M5" s="280"/>
      <c r="N5" s="280"/>
      <c r="O5" s="280"/>
      <c r="P5" s="280"/>
      <c r="Q5" s="280"/>
      <c r="R5" s="280"/>
      <c r="S5" s="435" t="s">
        <v>250</v>
      </c>
      <c r="T5" s="435"/>
      <c r="U5" s="435"/>
      <c r="V5" s="435"/>
      <c r="W5" s="435"/>
      <c r="X5" s="435"/>
      <c r="Y5" s="435"/>
      <c r="Z5" s="435"/>
      <c r="AA5" s="435"/>
      <c r="AB5" s="276"/>
      <c r="AC5" s="276"/>
    </row>
    <row r="6" spans="1:29" ht="26.25">
      <c r="B6" s="273"/>
      <c r="C6" s="273"/>
      <c r="D6" s="273"/>
      <c r="E6" s="273"/>
      <c r="F6" s="273"/>
      <c r="G6" s="273"/>
      <c r="H6" s="273"/>
      <c r="I6" s="273"/>
      <c r="J6" s="273"/>
      <c r="K6" s="273"/>
      <c r="L6" s="273"/>
      <c r="M6" s="273"/>
    </row>
    <row r="7" spans="1:29" s="292" customFormat="1" ht="52.5">
      <c r="A7" s="281" t="s">
        <v>251</v>
      </c>
      <c r="B7" s="282" t="s">
        <v>252</v>
      </c>
      <c r="C7" s="283" t="s">
        <v>253</v>
      </c>
      <c r="D7" s="284" t="s">
        <v>254</v>
      </c>
      <c r="E7" s="285" t="s">
        <v>255</v>
      </c>
      <c r="F7" s="285" t="s">
        <v>256</v>
      </c>
      <c r="G7" s="284" t="s">
        <v>257</v>
      </c>
      <c r="H7" s="286" t="s">
        <v>258</v>
      </c>
      <c r="I7" s="286" t="s">
        <v>259</v>
      </c>
      <c r="J7" s="285" t="s">
        <v>260</v>
      </c>
      <c r="K7" s="284" t="s">
        <v>261</v>
      </c>
      <c r="L7" s="287" t="s">
        <v>262</v>
      </c>
      <c r="M7" s="288" t="s">
        <v>263</v>
      </c>
      <c r="N7" s="285" t="s">
        <v>264</v>
      </c>
      <c r="O7" s="285" t="s">
        <v>265</v>
      </c>
      <c r="P7" s="285" t="s">
        <v>266</v>
      </c>
      <c r="Q7" s="285" t="s">
        <v>267</v>
      </c>
      <c r="R7" s="285" t="s">
        <v>268</v>
      </c>
      <c r="S7" s="285" t="s">
        <v>269</v>
      </c>
      <c r="T7" s="285" t="s">
        <v>270</v>
      </c>
      <c r="U7" s="289" t="s">
        <v>271</v>
      </c>
      <c r="V7" s="289" t="s">
        <v>272</v>
      </c>
      <c r="W7" s="289" t="s">
        <v>273</v>
      </c>
      <c r="X7" s="289" t="s">
        <v>274</v>
      </c>
      <c r="Y7" s="290" t="s">
        <v>275</v>
      </c>
      <c r="Z7" s="289" t="s">
        <v>276</v>
      </c>
      <c r="AA7" s="291" t="s">
        <v>277</v>
      </c>
      <c r="AB7" s="291" t="s">
        <v>278</v>
      </c>
      <c r="AC7" s="289" t="s">
        <v>279</v>
      </c>
    </row>
    <row r="8" spans="1:29" ht="148.5" hidden="1">
      <c r="A8" s="293">
        <v>0</v>
      </c>
      <c r="B8" s="294"/>
      <c r="C8" s="295" t="s">
        <v>280</v>
      </c>
      <c r="D8" s="296" t="s">
        <v>281</v>
      </c>
      <c r="E8" s="296" t="s">
        <v>282</v>
      </c>
      <c r="F8" s="296" t="s">
        <v>283</v>
      </c>
      <c r="G8" s="296" t="s">
        <v>284</v>
      </c>
      <c r="H8" s="297" t="s">
        <v>285</v>
      </c>
      <c r="I8" s="298" t="s">
        <v>286</v>
      </c>
      <c r="J8" s="299" t="s">
        <v>287</v>
      </c>
      <c r="K8" s="296" t="s">
        <v>288</v>
      </c>
      <c r="L8" s="296" t="s">
        <v>289</v>
      </c>
      <c r="M8" s="300">
        <v>2.72</v>
      </c>
      <c r="N8" s="301">
        <v>1</v>
      </c>
      <c r="O8" s="302"/>
      <c r="P8" s="302"/>
      <c r="Q8" s="302"/>
      <c r="R8" s="302"/>
      <c r="S8" s="302"/>
      <c r="T8" s="302"/>
      <c r="U8" s="302"/>
      <c r="V8" s="302"/>
      <c r="W8" s="303"/>
      <c r="X8" s="303"/>
      <c r="Y8" s="304"/>
      <c r="Z8" s="303"/>
      <c r="AA8" s="305">
        <f t="shared" ref="AA8:AA25" si="0">O8+P8+Q8+R8+S8+T8+U8+V8+W8+X8+Y8+Z8</f>
        <v>0</v>
      </c>
      <c r="AB8" s="306"/>
      <c r="AC8" s="306"/>
    </row>
    <row r="9" spans="1:29" ht="121.5" hidden="1">
      <c r="A9" s="293">
        <v>0</v>
      </c>
      <c r="B9" s="294"/>
      <c r="C9" s="295" t="s">
        <v>290</v>
      </c>
      <c r="D9" s="296" t="s">
        <v>291</v>
      </c>
      <c r="E9" s="296" t="s">
        <v>292</v>
      </c>
      <c r="F9" s="296" t="s">
        <v>293</v>
      </c>
      <c r="G9" s="296" t="s">
        <v>294</v>
      </c>
      <c r="H9" s="297" t="s">
        <v>285</v>
      </c>
      <c r="I9" s="298" t="s">
        <v>286</v>
      </c>
      <c r="J9" s="299" t="s">
        <v>287</v>
      </c>
      <c r="K9" s="296" t="s">
        <v>295</v>
      </c>
      <c r="L9" s="296" t="s">
        <v>296</v>
      </c>
      <c r="M9" s="307">
        <v>90</v>
      </c>
      <c r="N9" s="301">
        <v>1</v>
      </c>
      <c r="O9" s="302"/>
      <c r="P9" s="302"/>
      <c r="Q9" s="302"/>
      <c r="R9" s="302"/>
      <c r="S9" s="302"/>
      <c r="T9" s="302"/>
      <c r="U9" s="302"/>
      <c r="V9" s="302"/>
      <c r="W9" s="303"/>
      <c r="X9" s="303"/>
      <c r="Y9" s="304"/>
      <c r="Z9" s="303"/>
      <c r="AA9" s="305">
        <f t="shared" si="0"/>
        <v>0</v>
      </c>
      <c r="AB9" s="306"/>
      <c r="AC9" s="306"/>
    </row>
    <row r="10" spans="1:29" ht="121.5">
      <c r="A10" s="308">
        <v>1</v>
      </c>
      <c r="B10" s="309" t="s">
        <v>297</v>
      </c>
      <c r="C10" s="310" t="s">
        <v>298</v>
      </c>
      <c r="D10" s="311" t="s">
        <v>297</v>
      </c>
      <c r="E10" s="312" t="s">
        <v>299</v>
      </c>
      <c r="F10" s="311" t="s">
        <v>300</v>
      </c>
      <c r="G10" s="311" t="s">
        <v>301</v>
      </c>
      <c r="H10" s="313" t="s">
        <v>302</v>
      </c>
      <c r="I10" s="314" t="s">
        <v>286</v>
      </c>
      <c r="J10" s="315" t="s">
        <v>303</v>
      </c>
      <c r="K10" s="316" t="s">
        <v>304</v>
      </c>
      <c r="L10" s="311" t="s">
        <v>305</v>
      </c>
      <c r="M10" s="317">
        <v>9216</v>
      </c>
      <c r="N10" s="318">
        <v>1</v>
      </c>
      <c r="O10" s="319">
        <f t="shared" ref="O10:Y10" si="1">O11+O12+O13+O14</f>
        <v>124</v>
      </c>
      <c r="P10" s="319">
        <f t="shared" si="1"/>
        <v>2</v>
      </c>
      <c r="Q10" s="319">
        <f t="shared" si="1"/>
        <v>95</v>
      </c>
      <c r="R10" s="319">
        <f t="shared" si="1"/>
        <v>702</v>
      </c>
      <c r="S10" s="319">
        <f t="shared" si="1"/>
        <v>1112</v>
      </c>
      <c r="T10" s="319">
        <f t="shared" si="1"/>
        <v>1304</v>
      </c>
      <c r="U10" s="320">
        <f t="shared" si="1"/>
        <v>556</v>
      </c>
      <c r="V10" s="320">
        <f t="shared" si="1"/>
        <v>953</v>
      </c>
      <c r="W10" s="320">
        <f t="shared" si="1"/>
        <v>702</v>
      </c>
      <c r="X10" s="320">
        <f t="shared" si="1"/>
        <v>618</v>
      </c>
      <c r="Y10" s="320">
        <f t="shared" si="1"/>
        <v>981</v>
      </c>
      <c r="Z10" s="320">
        <v>921</v>
      </c>
      <c r="AA10" s="321">
        <f t="shared" si="0"/>
        <v>8070</v>
      </c>
      <c r="AB10" s="322">
        <v>9216</v>
      </c>
      <c r="AC10" s="323">
        <f t="shared" ref="AC10:AC25" si="2">AA10*100/AB10</f>
        <v>87.565104166666671</v>
      </c>
    </row>
    <row r="11" spans="1:29" ht="54">
      <c r="A11" s="293"/>
      <c r="B11" s="294"/>
      <c r="C11" s="295" t="s">
        <v>306</v>
      </c>
      <c r="D11" s="324" t="s">
        <v>307</v>
      </c>
      <c r="E11" s="324" t="s">
        <v>308</v>
      </c>
      <c r="F11" s="296" t="s">
        <v>309</v>
      </c>
      <c r="G11" s="296" t="s">
        <v>310</v>
      </c>
      <c r="H11" s="297" t="s">
        <v>302</v>
      </c>
      <c r="I11" s="298" t="s">
        <v>286</v>
      </c>
      <c r="J11" s="299" t="s">
        <v>311</v>
      </c>
      <c r="K11" s="325" t="s">
        <v>312</v>
      </c>
      <c r="L11" s="296" t="s">
        <v>313</v>
      </c>
      <c r="M11" s="307">
        <v>12</v>
      </c>
      <c r="N11" s="301">
        <v>1</v>
      </c>
      <c r="O11" s="326">
        <v>0</v>
      </c>
      <c r="P11" s="326">
        <v>2</v>
      </c>
      <c r="Q11" s="326">
        <v>1</v>
      </c>
      <c r="R11" s="326">
        <v>2</v>
      </c>
      <c r="S11" s="326">
        <v>0</v>
      </c>
      <c r="T11" s="326">
        <v>0</v>
      </c>
      <c r="U11" s="326">
        <v>0</v>
      </c>
      <c r="V11" s="326">
        <v>1</v>
      </c>
      <c r="W11" s="326">
        <v>2</v>
      </c>
      <c r="X11" s="326">
        <v>0</v>
      </c>
      <c r="Y11" s="326">
        <v>1</v>
      </c>
      <c r="Z11" s="326">
        <v>1</v>
      </c>
      <c r="AA11" s="305">
        <f t="shared" si="0"/>
        <v>10</v>
      </c>
      <c r="AB11" s="306">
        <v>12</v>
      </c>
      <c r="AC11" s="327">
        <f t="shared" si="2"/>
        <v>83.333333333333329</v>
      </c>
    </row>
    <row r="12" spans="1:29" ht="67.5">
      <c r="A12" s="293"/>
      <c r="B12" s="294"/>
      <c r="C12" s="295" t="s">
        <v>306</v>
      </c>
      <c r="D12" s="328" t="s">
        <v>314</v>
      </c>
      <c r="E12" s="324" t="s">
        <v>315</v>
      </c>
      <c r="F12" s="296" t="s">
        <v>316</v>
      </c>
      <c r="G12" s="296" t="s">
        <v>317</v>
      </c>
      <c r="H12" s="297" t="s">
        <v>302</v>
      </c>
      <c r="I12" s="298" t="s">
        <v>286</v>
      </c>
      <c r="J12" s="299" t="s">
        <v>318</v>
      </c>
      <c r="K12" s="296" t="s">
        <v>316</v>
      </c>
      <c r="L12" s="296" t="s">
        <v>305</v>
      </c>
      <c r="M12" s="307">
        <v>9649</v>
      </c>
      <c r="N12" s="301">
        <v>1</v>
      </c>
      <c r="O12" s="326">
        <v>122</v>
      </c>
      <c r="P12" s="326">
        <v>0</v>
      </c>
      <c r="Q12" s="326">
        <v>92</v>
      </c>
      <c r="R12" s="326">
        <v>696</v>
      </c>
      <c r="S12" s="329">
        <v>1109</v>
      </c>
      <c r="T12" s="326">
        <v>1300</v>
      </c>
      <c r="U12" s="326">
        <v>553</v>
      </c>
      <c r="V12" s="326">
        <v>946</v>
      </c>
      <c r="W12" s="326">
        <v>698</v>
      </c>
      <c r="X12" s="326">
        <v>614</v>
      </c>
      <c r="Y12" s="326">
        <v>964</v>
      </c>
      <c r="Z12" s="326">
        <v>920</v>
      </c>
      <c r="AA12" s="305">
        <f t="shared" si="0"/>
        <v>8014</v>
      </c>
      <c r="AB12" s="306">
        <v>9649</v>
      </c>
      <c r="AC12" s="327">
        <f t="shared" si="2"/>
        <v>83.055238884858539</v>
      </c>
    </row>
    <row r="13" spans="1:29" ht="54">
      <c r="A13" s="293"/>
      <c r="B13" s="294"/>
      <c r="C13" s="295" t="s">
        <v>306</v>
      </c>
      <c r="D13" s="328" t="s">
        <v>319</v>
      </c>
      <c r="E13" s="324" t="s">
        <v>320</v>
      </c>
      <c r="F13" s="296" t="s">
        <v>312</v>
      </c>
      <c r="G13" s="296" t="s">
        <v>321</v>
      </c>
      <c r="H13" s="297" t="s">
        <v>302</v>
      </c>
      <c r="I13" s="298" t="s">
        <v>286</v>
      </c>
      <c r="J13" s="299" t="s">
        <v>322</v>
      </c>
      <c r="K13" s="296" t="s">
        <v>312</v>
      </c>
      <c r="L13" s="296" t="s">
        <v>323</v>
      </c>
      <c r="M13" s="307">
        <v>22</v>
      </c>
      <c r="N13" s="301">
        <v>1</v>
      </c>
      <c r="O13" s="326">
        <v>1</v>
      </c>
      <c r="P13" s="326">
        <v>0</v>
      </c>
      <c r="Q13" s="326">
        <v>0</v>
      </c>
      <c r="R13" s="326">
        <v>2</v>
      </c>
      <c r="S13" s="326">
        <v>1</v>
      </c>
      <c r="T13" s="326">
        <v>2</v>
      </c>
      <c r="U13" s="326">
        <v>3</v>
      </c>
      <c r="V13" s="326">
        <v>5</v>
      </c>
      <c r="W13" s="326">
        <v>2</v>
      </c>
      <c r="X13" s="326">
        <v>3</v>
      </c>
      <c r="Y13" s="326">
        <v>15</v>
      </c>
      <c r="Z13" s="326">
        <v>0</v>
      </c>
      <c r="AA13" s="305">
        <f t="shared" si="0"/>
        <v>34</v>
      </c>
      <c r="AB13" s="306">
        <v>22</v>
      </c>
      <c r="AC13" s="327">
        <f t="shared" si="2"/>
        <v>154.54545454545453</v>
      </c>
    </row>
    <row r="14" spans="1:29" ht="114.75">
      <c r="A14" s="293">
        <v>1</v>
      </c>
      <c r="B14" s="294" t="s">
        <v>297</v>
      </c>
      <c r="C14" s="295" t="s">
        <v>306</v>
      </c>
      <c r="D14" s="328" t="s">
        <v>324</v>
      </c>
      <c r="E14" s="324" t="s">
        <v>325</v>
      </c>
      <c r="F14" s="296" t="s">
        <v>326</v>
      </c>
      <c r="G14" s="296" t="s">
        <v>327</v>
      </c>
      <c r="H14" s="297" t="s">
        <v>302</v>
      </c>
      <c r="I14" s="298" t="s">
        <v>286</v>
      </c>
      <c r="J14" s="299" t="s">
        <v>303</v>
      </c>
      <c r="K14" s="325" t="s">
        <v>328</v>
      </c>
      <c r="L14" s="296" t="s">
        <v>329</v>
      </c>
      <c r="M14" s="307">
        <v>12</v>
      </c>
      <c r="N14" s="301">
        <v>1</v>
      </c>
      <c r="O14" s="326">
        <v>1</v>
      </c>
      <c r="P14" s="326">
        <v>0</v>
      </c>
      <c r="Q14" s="326">
        <v>2</v>
      </c>
      <c r="R14" s="326">
        <v>2</v>
      </c>
      <c r="S14" s="329">
        <v>2</v>
      </c>
      <c r="T14" s="326">
        <v>2</v>
      </c>
      <c r="U14" s="326">
        <v>0</v>
      </c>
      <c r="V14" s="326">
        <v>1</v>
      </c>
      <c r="W14" s="326">
        <v>0</v>
      </c>
      <c r="X14" s="326">
        <v>1</v>
      </c>
      <c r="Y14" s="326">
        <v>1</v>
      </c>
      <c r="Z14" s="326">
        <v>1</v>
      </c>
      <c r="AA14" s="305">
        <f t="shared" si="0"/>
        <v>13</v>
      </c>
      <c r="AB14" s="306">
        <v>12</v>
      </c>
      <c r="AC14" s="327">
        <f t="shared" si="2"/>
        <v>108.33333333333333</v>
      </c>
    </row>
    <row r="15" spans="1:29" ht="162">
      <c r="A15" s="330">
        <v>2</v>
      </c>
      <c r="B15" s="309" t="s">
        <v>330</v>
      </c>
      <c r="C15" s="310" t="s">
        <v>331</v>
      </c>
      <c r="D15" s="311" t="s">
        <v>332</v>
      </c>
      <c r="E15" s="312" t="s">
        <v>333</v>
      </c>
      <c r="F15" s="311" t="s">
        <v>334</v>
      </c>
      <c r="G15" s="311" t="s">
        <v>335</v>
      </c>
      <c r="H15" s="313" t="s">
        <v>302</v>
      </c>
      <c r="I15" s="314" t="s">
        <v>286</v>
      </c>
      <c r="J15" s="315" t="s">
        <v>306</v>
      </c>
      <c r="K15" s="311" t="s">
        <v>336</v>
      </c>
      <c r="L15" s="311" t="s">
        <v>337</v>
      </c>
      <c r="M15" s="317">
        <f>M16+M17+M18+M19+M20+M21+M22+M23+M24+M25</f>
        <v>6926</v>
      </c>
      <c r="N15" s="318">
        <v>1</v>
      </c>
      <c r="O15" s="331">
        <f>O16+O17+O18+O19+O20+O21+O22+O23+O24+O25</f>
        <v>525</v>
      </c>
      <c r="P15" s="331">
        <f>P16+P17+P18+P19+P20+P21+P22+P23+P24+P25</f>
        <v>530</v>
      </c>
      <c r="Q15" s="331">
        <f>Q16+Q17+Q18+Q19+Q20+Q21+Q22+Q23+Q24+Q25</f>
        <v>536</v>
      </c>
      <c r="R15" s="331">
        <v>549</v>
      </c>
      <c r="S15" s="331">
        <v>550</v>
      </c>
      <c r="T15" s="331">
        <v>791</v>
      </c>
      <c r="U15" s="320">
        <f t="shared" ref="U15:Z15" si="3">U16+U17+U18+U19+U20+U21+U22+U23+U24+U25</f>
        <v>524</v>
      </c>
      <c r="V15" s="320">
        <f t="shared" si="3"/>
        <v>523</v>
      </c>
      <c r="W15" s="320">
        <f t="shared" si="3"/>
        <v>536</v>
      </c>
      <c r="X15" s="320">
        <f t="shared" si="3"/>
        <v>526</v>
      </c>
      <c r="Y15" s="320">
        <f t="shared" si="3"/>
        <v>527</v>
      </c>
      <c r="Z15" s="320">
        <f t="shared" si="3"/>
        <v>869</v>
      </c>
      <c r="AA15" s="321">
        <f t="shared" si="0"/>
        <v>6986</v>
      </c>
      <c r="AB15" s="322">
        <v>6926</v>
      </c>
      <c r="AC15" s="332">
        <f t="shared" si="2"/>
        <v>100.86630089517759</v>
      </c>
    </row>
    <row r="16" spans="1:29" ht="102">
      <c r="A16" s="333">
        <v>2</v>
      </c>
      <c r="B16" s="294" t="s">
        <v>330</v>
      </c>
      <c r="C16" s="295" t="s">
        <v>306</v>
      </c>
      <c r="D16" s="296" t="s">
        <v>338</v>
      </c>
      <c r="E16" s="334" t="s">
        <v>339</v>
      </c>
      <c r="F16" s="296" t="s">
        <v>340</v>
      </c>
      <c r="G16" s="296" t="s">
        <v>341</v>
      </c>
      <c r="H16" s="297" t="s">
        <v>302</v>
      </c>
      <c r="I16" s="298" t="s">
        <v>286</v>
      </c>
      <c r="J16" s="299" t="s">
        <v>342</v>
      </c>
      <c r="K16" s="325" t="s">
        <v>343</v>
      </c>
      <c r="L16" s="296" t="s">
        <v>344</v>
      </c>
      <c r="M16" s="307">
        <v>12</v>
      </c>
      <c r="N16" s="301">
        <v>1</v>
      </c>
      <c r="O16" s="326">
        <v>1</v>
      </c>
      <c r="P16" s="326">
        <v>1</v>
      </c>
      <c r="Q16" s="326">
        <v>1</v>
      </c>
      <c r="R16" s="326">
        <v>1</v>
      </c>
      <c r="S16" s="326">
        <v>1</v>
      </c>
      <c r="T16" s="326">
        <v>1</v>
      </c>
      <c r="U16" s="326">
        <v>1</v>
      </c>
      <c r="V16" s="326">
        <v>1</v>
      </c>
      <c r="W16" s="326">
        <v>1</v>
      </c>
      <c r="X16" s="326">
        <v>1</v>
      </c>
      <c r="Y16" s="326">
        <v>1</v>
      </c>
      <c r="Z16" s="326">
        <v>1</v>
      </c>
      <c r="AA16" s="305">
        <f t="shared" si="0"/>
        <v>12</v>
      </c>
      <c r="AB16" s="306">
        <v>12</v>
      </c>
      <c r="AC16" s="335">
        <f t="shared" si="2"/>
        <v>100</v>
      </c>
    </row>
    <row r="17" spans="1:30" ht="102">
      <c r="A17" s="333">
        <v>2</v>
      </c>
      <c r="B17" s="294" t="s">
        <v>330</v>
      </c>
      <c r="C17" s="295" t="s">
        <v>306</v>
      </c>
      <c r="D17" s="296" t="s">
        <v>345</v>
      </c>
      <c r="E17" s="334" t="s">
        <v>346</v>
      </c>
      <c r="F17" s="296" t="s">
        <v>347</v>
      </c>
      <c r="G17" s="296" t="s">
        <v>348</v>
      </c>
      <c r="H17" s="297" t="s">
        <v>302</v>
      </c>
      <c r="I17" s="298" t="s">
        <v>286</v>
      </c>
      <c r="J17" s="299" t="s">
        <v>349</v>
      </c>
      <c r="K17" s="325" t="s">
        <v>350</v>
      </c>
      <c r="L17" s="296" t="s">
        <v>351</v>
      </c>
      <c r="M17" s="307">
        <v>27</v>
      </c>
      <c r="N17" s="301">
        <v>1</v>
      </c>
      <c r="O17" s="326">
        <v>3</v>
      </c>
      <c r="P17" s="326">
        <v>3</v>
      </c>
      <c r="Q17" s="326">
        <v>2</v>
      </c>
      <c r="R17" s="326">
        <v>3</v>
      </c>
      <c r="S17" s="326">
        <v>2</v>
      </c>
      <c r="T17" s="326">
        <v>2</v>
      </c>
      <c r="U17" s="326">
        <v>2</v>
      </c>
      <c r="V17" s="326">
        <v>2</v>
      </c>
      <c r="W17" s="326">
        <v>2</v>
      </c>
      <c r="X17" s="326">
        <v>3</v>
      </c>
      <c r="Y17" s="326">
        <v>2</v>
      </c>
      <c r="Z17" s="326">
        <v>6</v>
      </c>
      <c r="AA17" s="305">
        <f t="shared" si="0"/>
        <v>32</v>
      </c>
      <c r="AB17" s="306">
        <v>27</v>
      </c>
      <c r="AC17" s="335">
        <f t="shared" si="2"/>
        <v>118.51851851851852</v>
      </c>
    </row>
    <row r="18" spans="1:30" ht="102">
      <c r="A18" s="333">
        <v>2</v>
      </c>
      <c r="B18" s="294" t="s">
        <v>330</v>
      </c>
      <c r="C18" s="295" t="s">
        <v>306</v>
      </c>
      <c r="D18" s="296" t="s">
        <v>352</v>
      </c>
      <c r="E18" s="334" t="s">
        <v>353</v>
      </c>
      <c r="F18" s="296" t="s">
        <v>354</v>
      </c>
      <c r="G18" s="296" t="s">
        <v>355</v>
      </c>
      <c r="H18" s="297" t="s">
        <v>356</v>
      </c>
      <c r="I18" s="298" t="s">
        <v>286</v>
      </c>
      <c r="J18" s="336" t="s">
        <v>357</v>
      </c>
      <c r="K18" s="325" t="s">
        <v>354</v>
      </c>
      <c r="L18" s="296" t="s">
        <v>358</v>
      </c>
      <c r="M18" s="307">
        <v>17</v>
      </c>
      <c r="N18" s="301">
        <v>1</v>
      </c>
      <c r="O18" s="326">
        <v>0</v>
      </c>
      <c r="P18" s="326">
        <v>0</v>
      </c>
      <c r="Q18" s="326">
        <v>2</v>
      </c>
      <c r="R18" s="326">
        <v>0</v>
      </c>
      <c r="S18" s="326">
        <v>0</v>
      </c>
      <c r="T18" s="326">
        <v>10</v>
      </c>
      <c r="U18" s="326">
        <v>0</v>
      </c>
      <c r="V18" s="326">
        <v>0</v>
      </c>
      <c r="W18" s="326">
        <v>7</v>
      </c>
      <c r="X18" s="326">
        <v>0</v>
      </c>
      <c r="Y18" s="326">
        <v>0</v>
      </c>
      <c r="Z18" s="326">
        <v>3</v>
      </c>
      <c r="AA18" s="305">
        <f t="shared" si="0"/>
        <v>22</v>
      </c>
      <c r="AB18" s="306">
        <v>17</v>
      </c>
      <c r="AC18" s="337">
        <f t="shared" si="2"/>
        <v>129.41176470588235</v>
      </c>
    </row>
    <row r="19" spans="1:30" ht="102">
      <c r="A19" s="333">
        <v>2</v>
      </c>
      <c r="B19" s="294" t="s">
        <v>330</v>
      </c>
      <c r="C19" s="295" t="s">
        <v>306</v>
      </c>
      <c r="D19" s="296" t="s">
        <v>359</v>
      </c>
      <c r="E19" s="334" t="s">
        <v>360</v>
      </c>
      <c r="F19" s="296" t="s">
        <v>354</v>
      </c>
      <c r="G19" s="296" t="s">
        <v>361</v>
      </c>
      <c r="H19" s="297" t="s">
        <v>356</v>
      </c>
      <c r="I19" s="298" t="s">
        <v>286</v>
      </c>
      <c r="J19" s="336" t="s">
        <v>357</v>
      </c>
      <c r="K19" s="325" t="s">
        <v>354</v>
      </c>
      <c r="L19" s="296" t="s">
        <v>362</v>
      </c>
      <c r="M19" s="307">
        <v>26</v>
      </c>
      <c r="N19" s="301">
        <v>1</v>
      </c>
      <c r="O19" s="326">
        <v>0</v>
      </c>
      <c r="P19" s="326">
        <v>0</v>
      </c>
      <c r="Q19" s="326">
        <v>6</v>
      </c>
      <c r="R19" s="326">
        <v>0</v>
      </c>
      <c r="S19" s="326">
        <v>0</v>
      </c>
      <c r="T19" s="326">
        <v>8</v>
      </c>
      <c r="U19" s="326">
        <v>0</v>
      </c>
      <c r="V19" s="326">
        <v>0</v>
      </c>
      <c r="W19" s="326">
        <v>4</v>
      </c>
      <c r="X19" s="326">
        <v>0</v>
      </c>
      <c r="Y19" s="326">
        <v>0</v>
      </c>
      <c r="Z19" s="326">
        <v>5</v>
      </c>
      <c r="AA19" s="305">
        <f t="shared" si="0"/>
        <v>23</v>
      </c>
      <c r="AB19" s="306">
        <v>26</v>
      </c>
      <c r="AC19" s="335">
        <f t="shared" si="2"/>
        <v>88.461538461538467</v>
      </c>
    </row>
    <row r="20" spans="1:30" ht="102">
      <c r="A20" s="333">
        <v>2</v>
      </c>
      <c r="B20" s="294" t="s">
        <v>330</v>
      </c>
      <c r="C20" s="295" t="s">
        <v>306</v>
      </c>
      <c r="D20" s="296" t="s">
        <v>363</v>
      </c>
      <c r="E20" s="338" t="s">
        <v>364</v>
      </c>
      <c r="F20" s="296" t="s">
        <v>365</v>
      </c>
      <c r="G20" s="296" t="s">
        <v>366</v>
      </c>
      <c r="H20" s="297" t="s">
        <v>302</v>
      </c>
      <c r="I20" s="298" t="s">
        <v>286</v>
      </c>
      <c r="J20" s="339" t="s">
        <v>367</v>
      </c>
      <c r="K20" s="325" t="s">
        <v>368</v>
      </c>
      <c r="L20" s="296" t="s">
        <v>369</v>
      </c>
      <c r="M20" s="307">
        <v>3500</v>
      </c>
      <c r="N20" s="301">
        <v>1</v>
      </c>
      <c r="O20" s="326">
        <v>295</v>
      </c>
      <c r="P20" s="326">
        <v>295</v>
      </c>
      <c r="Q20" s="326">
        <v>295</v>
      </c>
      <c r="R20" s="326">
        <v>295</v>
      </c>
      <c r="S20" s="326">
        <v>295</v>
      </c>
      <c r="T20" s="326">
        <v>295</v>
      </c>
      <c r="U20" s="326">
        <v>295</v>
      </c>
      <c r="V20" s="326">
        <v>295</v>
      </c>
      <c r="W20" s="326">
        <v>295</v>
      </c>
      <c r="X20" s="326">
        <v>295</v>
      </c>
      <c r="Y20" s="326">
        <v>295</v>
      </c>
      <c r="Z20" s="326">
        <v>295</v>
      </c>
      <c r="AA20" s="305">
        <f t="shared" si="0"/>
        <v>3540</v>
      </c>
      <c r="AB20" s="306">
        <v>3500</v>
      </c>
      <c r="AC20" s="335">
        <f t="shared" si="2"/>
        <v>101.14285714285714</v>
      </c>
    </row>
    <row r="21" spans="1:30" ht="102">
      <c r="A21" s="333">
        <v>2</v>
      </c>
      <c r="B21" s="294" t="s">
        <v>330</v>
      </c>
      <c r="C21" s="295" t="s">
        <v>306</v>
      </c>
      <c r="D21" s="296" t="s">
        <v>370</v>
      </c>
      <c r="E21" s="334" t="s">
        <v>371</v>
      </c>
      <c r="F21" s="296" t="s">
        <v>372</v>
      </c>
      <c r="G21" s="296" t="s">
        <v>373</v>
      </c>
      <c r="H21" s="297" t="s">
        <v>302</v>
      </c>
      <c r="I21" s="298" t="s">
        <v>286</v>
      </c>
      <c r="J21" s="339" t="s">
        <v>367</v>
      </c>
      <c r="K21" s="325" t="s">
        <v>374</v>
      </c>
      <c r="L21" s="296" t="s">
        <v>375</v>
      </c>
      <c r="M21" s="307">
        <v>220</v>
      </c>
      <c r="N21" s="301">
        <v>1</v>
      </c>
      <c r="O21" s="326">
        <v>18</v>
      </c>
      <c r="P21" s="326">
        <v>23</v>
      </c>
      <c r="Q21" s="326">
        <v>22</v>
      </c>
      <c r="R21" s="326">
        <v>15</v>
      </c>
      <c r="S21" s="326">
        <v>17</v>
      </c>
      <c r="T21" s="326">
        <v>17</v>
      </c>
      <c r="U21" s="326">
        <v>18</v>
      </c>
      <c r="V21" s="326">
        <v>17</v>
      </c>
      <c r="W21" s="326">
        <v>19</v>
      </c>
      <c r="X21" s="326">
        <v>19</v>
      </c>
      <c r="Y21" s="326">
        <v>21</v>
      </c>
      <c r="Z21" s="326">
        <v>15</v>
      </c>
      <c r="AA21" s="305">
        <f t="shared" si="0"/>
        <v>221</v>
      </c>
      <c r="AB21" s="306">
        <v>220</v>
      </c>
      <c r="AC21" s="335">
        <f t="shared" si="2"/>
        <v>100.45454545454545</v>
      </c>
    </row>
    <row r="22" spans="1:30" ht="102">
      <c r="A22" s="333">
        <v>2</v>
      </c>
      <c r="B22" s="294" t="s">
        <v>330</v>
      </c>
      <c r="C22" s="295" t="s">
        <v>306</v>
      </c>
      <c r="D22" s="296" t="s">
        <v>376</v>
      </c>
      <c r="E22" s="338" t="s">
        <v>377</v>
      </c>
      <c r="F22" s="296" t="s">
        <v>378</v>
      </c>
      <c r="G22" s="296" t="s">
        <v>379</v>
      </c>
      <c r="H22" s="297" t="s">
        <v>302</v>
      </c>
      <c r="I22" s="298" t="s">
        <v>286</v>
      </c>
      <c r="J22" s="299" t="s">
        <v>380</v>
      </c>
      <c r="K22" s="325" t="s">
        <v>381</v>
      </c>
      <c r="L22" s="296" t="s">
        <v>382</v>
      </c>
      <c r="M22" s="307">
        <v>1820</v>
      </c>
      <c r="N22" s="301">
        <v>1</v>
      </c>
      <c r="O22" s="326">
        <v>155</v>
      </c>
      <c r="P22" s="326">
        <v>155</v>
      </c>
      <c r="Q22" s="326">
        <v>155</v>
      </c>
      <c r="R22" s="326">
        <v>155</v>
      </c>
      <c r="S22" s="326">
        <v>155</v>
      </c>
      <c r="T22" s="326">
        <v>155</v>
      </c>
      <c r="U22" s="326">
        <v>155</v>
      </c>
      <c r="V22" s="326">
        <v>155</v>
      </c>
      <c r="W22" s="326">
        <v>155</v>
      </c>
      <c r="X22" s="326">
        <v>155</v>
      </c>
      <c r="Y22" s="326">
        <v>155</v>
      </c>
      <c r="Z22" s="326">
        <v>155</v>
      </c>
      <c r="AA22" s="305">
        <f t="shared" si="0"/>
        <v>1860</v>
      </c>
      <c r="AB22" s="306">
        <v>1820</v>
      </c>
      <c r="AC22" s="335">
        <f t="shared" si="2"/>
        <v>102.1978021978022</v>
      </c>
    </row>
    <row r="23" spans="1:30" ht="102">
      <c r="A23" s="333">
        <v>2</v>
      </c>
      <c r="B23" s="294" t="s">
        <v>330</v>
      </c>
      <c r="C23" s="295" t="s">
        <v>306</v>
      </c>
      <c r="D23" s="296" t="s">
        <v>383</v>
      </c>
      <c r="E23" s="334" t="s">
        <v>384</v>
      </c>
      <c r="F23" s="296" t="s">
        <v>385</v>
      </c>
      <c r="G23" s="296" t="s">
        <v>386</v>
      </c>
      <c r="H23" s="297" t="s">
        <v>387</v>
      </c>
      <c r="I23" s="298" t="s">
        <v>286</v>
      </c>
      <c r="J23" s="299" t="s">
        <v>388</v>
      </c>
      <c r="K23" s="325" t="s">
        <v>389</v>
      </c>
      <c r="L23" s="296" t="s">
        <v>390</v>
      </c>
      <c r="M23" s="307">
        <v>353</v>
      </c>
      <c r="N23" s="301">
        <v>1</v>
      </c>
      <c r="O23" s="326">
        <v>0</v>
      </c>
      <c r="P23" s="326">
        <v>0</v>
      </c>
      <c r="Q23" s="326">
        <v>0</v>
      </c>
      <c r="R23" s="326">
        <v>0</v>
      </c>
      <c r="S23" s="326">
        <v>0</v>
      </c>
      <c r="T23" s="326">
        <v>178</v>
      </c>
      <c r="U23" s="326">
        <v>0</v>
      </c>
      <c r="V23" s="326">
        <v>0</v>
      </c>
      <c r="W23" s="326">
        <v>0</v>
      </c>
      <c r="X23" s="326">
        <v>0</v>
      </c>
      <c r="Y23" s="326">
        <v>0</v>
      </c>
      <c r="Z23" s="326">
        <v>176</v>
      </c>
      <c r="AA23" s="305">
        <f t="shared" si="0"/>
        <v>354</v>
      </c>
      <c r="AB23" s="306">
        <v>353</v>
      </c>
      <c r="AC23" s="335">
        <f t="shared" si="2"/>
        <v>100.28328611898017</v>
      </c>
    </row>
    <row r="24" spans="1:30" ht="102">
      <c r="A24" s="333">
        <v>2</v>
      </c>
      <c r="B24" s="294" t="s">
        <v>330</v>
      </c>
      <c r="C24" s="295" t="s">
        <v>306</v>
      </c>
      <c r="D24" s="296" t="s">
        <v>391</v>
      </c>
      <c r="E24" s="334" t="s">
        <v>392</v>
      </c>
      <c r="F24" s="296" t="s">
        <v>393</v>
      </c>
      <c r="G24" s="296" t="s">
        <v>394</v>
      </c>
      <c r="H24" s="297" t="s">
        <v>387</v>
      </c>
      <c r="I24" s="298" t="s">
        <v>286</v>
      </c>
      <c r="J24" s="299" t="s">
        <v>388</v>
      </c>
      <c r="K24" s="325" t="s">
        <v>395</v>
      </c>
      <c r="L24" s="296" t="s">
        <v>396</v>
      </c>
      <c r="M24" s="307">
        <v>314</v>
      </c>
      <c r="N24" s="301">
        <v>1</v>
      </c>
      <c r="O24" s="326">
        <v>0</v>
      </c>
      <c r="P24" s="326">
        <v>0</v>
      </c>
      <c r="Q24" s="326">
        <v>0</v>
      </c>
      <c r="R24" s="326">
        <v>0</v>
      </c>
      <c r="S24" s="326">
        <v>0</v>
      </c>
      <c r="T24" s="326">
        <v>161</v>
      </c>
      <c r="U24" s="326">
        <v>0</v>
      </c>
      <c r="V24" s="326">
        <v>0</v>
      </c>
      <c r="W24" s="326">
        <v>0</v>
      </c>
      <c r="X24" s="326">
        <v>0</v>
      </c>
      <c r="Y24" s="326">
        <v>0</v>
      </c>
      <c r="Z24" s="326">
        <v>160</v>
      </c>
      <c r="AA24" s="305">
        <f t="shared" si="0"/>
        <v>321</v>
      </c>
      <c r="AB24" s="306">
        <v>314</v>
      </c>
      <c r="AC24" s="335">
        <f t="shared" si="2"/>
        <v>102.22929936305732</v>
      </c>
    </row>
    <row r="25" spans="1:30" ht="102">
      <c r="A25" s="333">
        <v>2</v>
      </c>
      <c r="B25" s="294" t="s">
        <v>330</v>
      </c>
      <c r="C25" s="295" t="s">
        <v>306</v>
      </c>
      <c r="D25" s="296" t="s">
        <v>397</v>
      </c>
      <c r="E25" s="338" t="s">
        <v>398</v>
      </c>
      <c r="F25" s="296" t="s">
        <v>399</v>
      </c>
      <c r="G25" s="296" t="s">
        <v>400</v>
      </c>
      <c r="H25" s="297" t="s">
        <v>302</v>
      </c>
      <c r="I25" s="298" t="s">
        <v>286</v>
      </c>
      <c r="J25" s="299" t="s">
        <v>388</v>
      </c>
      <c r="K25" s="325" t="s">
        <v>401</v>
      </c>
      <c r="L25" s="296" t="s">
        <v>402</v>
      </c>
      <c r="M25" s="307">
        <v>637</v>
      </c>
      <c r="N25" s="301">
        <v>1</v>
      </c>
      <c r="O25" s="326">
        <v>53</v>
      </c>
      <c r="P25" s="326">
        <v>53</v>
      </c>
      <c r="Q25" s="326">
        <v>53</v>
      </c>
      <c r="R25" s="326">
        <v>53</v>
      </c>
      <c r="S25" s="326">
        <v>53</v>
      </c>
      <c r="T25" s="326">
        <v>53</v>
      </c>
      <c r="U25" s="326">
        <v>53</v>
      </c>
      <c r="V25" s="326">
        <v>53</v>
      </c>
      <c r="W25" s="326">
        <v>53</v>
      </c>
      <c r="X25" s="326">
        <v>53</v>
      </c>
      <c r="Y25" s="326">
        <v>53</v>
      </c>
      <c r="Z25" s="326">
        <v>53</v>
      </c>
      <c r="AA25" s="305">
        <f t="shared" si="0"/>
        <v>636</v>
      </c>
      <c r="AB25" s="306">
        <v>637</v>
      </c>
      <c r="AC25" s="335">
        <f t="shared" si="2"/>
        <v>99.843014128728413</v>
      </c>
    </row>
    <row r="26" spans="1:30">
      <c r="D26" s="340"/>
    </row>
    <row r="27" spans="1:30">
      <c r="D27" s="341"/>
    </row>
    <row r="28" spans="1:30">
      <c r="D28" s="341"/>
    </row>
    <row r="29" spans="1:30">
      <c r="D29" s="341"/>
    </row>
    <row r="30" spans="1:30" ht="17.25" customHeight="1">
      <c r="C30" s="271" t="s">
        <v>243</v>
      </c>
      <c r="D30" s="432"/>
      <c r="E30" s="271"/>
      <c r="F30" s="271"/>
      <c r="G30" s="271"/>
      <c r="H30" s="271"/>
      <c r="J30" s="433" t="s">
        <v>244</v>
      </c>
      <c r="K30" s="433"/>
      <c r="L30" s="433"/>
      <c r="M30" s="433"/>
      <c r="N30" s="433"/>
      <c r="O30" s="433"/>
      <c r="P30" s="433"/>
      <c r="Q30" s="433"/>
      <c r="R30" s="433"/>
      <c r="S30" s="433"/>
      <c r="T30" s="433"/>
      <c r="U30" s="433"/>
      <c r="V30" s="433"/>
      <c r="W30" s="433"/>
      <c r="X30" s="433"/>
      <c r="Y30" s="433"/>
      <c r="Z30" s="433"/>
      <c r="AA30" s="433"/>
      <c r="AB30" s="433"/>
      <c r="AC30" s="433"/>
      <c r="AD30" s="433"/>
    </row>
    <row r="31" spans="1:30" ht="20.25" customHeight="1">
      <c r="B31" s="273"/>
      <c r="C31" s="271"/>
      <c r="D31" s="432"/>
      <c r="E31" s="271"/>
      <c r="F31" s="271"/>
      <c r="G31" s="271"/>
      <c r="H31" s="271"/>
      <c r="I31" s="271"/>
      <c r="J31" s="433"/>
      <c r="K31" s="433"/>
      <c r="L31" s="433"/>
      <c r="M31" s="433"/>
      <c r="N31" s="433"/>
      <c r="O31" s="433"/>
      <c r="P31" s="433"/>
      <c r="Q31" s="433"/>
      <c r="R31" s="433"/>
      <c r="S31" s="433"/>
      <c r="T31" s="433"/>
      <c r="U31" s="433"/>
      <c r="V31" s="433"/>
      <c r="W31" s="433"/>
      <c r="X31" s="433"/>
      <c r="Y31" s="433"/>
      <c r="Z31" s="433"/>
      <c r="AA31" s="433"/>
      <c r="AB31" s="433"/>
      <c r="AC31" s="433"/>
      <c r="AD31" s="433"/>
    </row>
    <row r="32" spans="1:30" ht="16.5" customHeight="1">
      <c r="B32" s="273"/>
      <c r="C32" s="274"/>
      <c r="D32" s="432"/>
      <c r="E32" s="342" t="s">
        <v>245</v>
      </c>
      <c r="F32" s="343" t="s">
        <v>246</v>
      </c>
      <c r="G32" s="344"/>
      <c r="H32" s="345"/>
      <c r="I32" s="345"/>
      <c r="J32" s="345"/>
      <c r="K32" s="276"/>
      <c r="L32" s="434" t="s">
        <v>247</v>
      </c>
      <c r="M32" s="434"/>
      <c r="N32" s="434"/>
      <c r="O32" s="435" t="s">
        <v>248</v>
      </c>
      <c r="P32" s="435"/>
      <c r="Q32" s="435"/>
      <c r="R32" s="435"/>
      <c r="S32" s="435"/>
      <c r="T32" s="435"/>
      <c r="U32" s="435"/>
      <c r="V32" s="435"/>
      <c r="W32" s="435"/>
      <c r="X32" s="435"/>
      <c r="Y32" s="276"/>
      <c r="Z32" s="276"/>
      <c r="AA32" s="276"/>
      <c r="AB32" s="276"/>
      <c r="AC32" s="346"/>
      <c r="AD32" s="347"/>
    </row>
    <row r="33" spans="1:30" ht="24.75" customHeight="1">
      <c r="B33" s="273"/>
      <c r="C33" s="279"/>
      <c r="D33" s="279"/>
      <c r="E33" s="436" t="s">
        <v>403</v>
      </c>
      <c r="F33" s="436"/>
      <c r="G33" s="436"/>
      <c r="H33" s="436"/>
      <c r="I33" s="436"/>
      <c r="J33" s="436"/>
      <c r="K33" s="436"/>
      <c r="L33" s="348"/>
      <c r="M33" s="348"/>
      <c r="N33" s="348"/>
      <c r="O33" s="435" t="s">
        <v>250</v>
      </c>
      <c r="P33" s="435"/>
      <c r="Q33" s="435"/>
      <c r="R33" s="435"/>
      <c r="S33" s="435"/>
      <c r="T33" s="435"/>
      <c r="U33" s="435"/>
      <c r="V33" s="435"/>
      <c r="W33" s="435"/>
      <c r="X33" s="435"/>
      <c r="Y33" s="348"/>
      <c r="Z33" s="348"/>
      <c r="AA33" s="276"/>
      <c r="AB33" s="346"/>
      <c r="AC33" s="346"/>
      <c r="AD33" s="347"/>
    </row>
    <row r="34" spans="1:30" s="292" customFormat="1" ht="60" customHeight="1">
      <c r="A34" s="349" t="s">
        <v>251</v>
      </c>
      <c r="B34" s="350" t="s">
        <v>252</v>
      </c>
      <c r="C34" s="351" t="s">
        <v>253</v>
      </c>
      <c r="D34" s="284" t="s">
        <v>254</v>
      </c>
      <c r="E34" s="285" t="s">
        <v>255</v>
      </c>
      <c r="F34" s="284" t="s">
        <v>256</v>
      </c>
      <c r="G34" s="284" t="s">
        <v>404</v>
      </c>
      <c r="H34" s="352" t="s">
        <v>405</v>
      </c>
      <c r="I34" s="352" t="s">
        <v>406</v>
      </c>
      <c r="J34" s="285" t="s">
        <v>260</v>
      </c>
      <c r="K34" s="285" t="s">
        <v>261</v>
      </c>
      <c r="L34" s="285" t="s">
        <v>262</v>
      </c>
      <c r="M34" s="353" t="s">
        <v>263</v>
      </c>
      <c r="N34" s="285" t="s">
        <v>407</v>
      </c>
      <c r="O34" s="285" t="s">
        <v>408</v>
      </c>
      <c r="P34" s="285" t="s">
        <v>266</v>
      </c>
      <c r="Q34" s="285" t="s">
        <v>267</v>
      </c>
      <c r="R34" s="285" t="s">
        <v>268</v>
      </c>
      <c r="S34" s="285" t="s">
        <v>409</v>
      </c>
      <c r="T34" s="285" t="s">
        <v>270</v>
      </c>
      <c r="U34" s="285" t="s">
        <v>410</v>
      </c>
      <c r="V34" s="285" t="s">
        <v>272</v>
      </c>
      <c r="W34" s="285" t="s">
        <v>273</v>
      </c>
      <c r="X34" s="285" t="s">
        <v>274</v>
      </c>
      <c r="Y34" s="285" t="s">
        <v>275</v>
      </c>
      <c r="Z34" s="285" t="s">
        <v>276</v>
      </c>
      <c r="AA34" s="354" t="s">
        <v>411</v>
      </c>
      <c r="AB34" s="354" t="s">
        <v>412</v>
      </c>
      <c r="AC34" s="355" t="s">
        <v>279</v>
      </c>
    </row>
    <row r="35" spans="1:30" ht="122.25" hidden="1" customHeight="1">
      <c r="A35" s="356">
        <v>0</v>
      </c>
      <c r="B35" s="357"/>
      <c r="C35" s="358" t="s">
        <v>280</v>
      </c>
      <c r="D35" s="296" t="s">
        <v>281</v>
      </c>
      <c r="E35" s="296" t="s">
        <v>413</v>
      </c>
      <c r="F35" s="359" t="s">
        <v>414</v>
      </c>
      <c r="G35" s="296" t="s">
        <v>415</v>
      </c>
      <c r="H35" s="297" t="s">
        <v>416</v>
      </c>
      <c r="I35" s="360" t="s">
        <v>286</v>
      </c>
      <c r="J35" s="361" t="s">
        <v>287</v>
      </c>
      <c r="K35" s="299" t="s">
        <v>417</v>
      </c>
      <c r="L35" s="299" t="s">
        <v>418</v>
      </c>
      <c r="M35" s="300">
        <v>35.69</v>
      </c>
      <c r="N35" s="362">
        <v>1</v>
      </c>
      <c r="O35" s="363"/>
      <c r="P35" s="364"/>
      <c r="Q35" s="364"/>
      <c r="R35" s="364"/>
      <c r="S35" s="364"/>
      <c r="T35" s="364"/>
      <c r="U35" s="364"/>
      <c r="V35" s="364"/>
      <c r="W35" s="364"/>
      <c r="X35" s="364"/>
      <c r="Y35" s="364"/>
      <c r="Z35" s="364"/>
      <c r="AA35" s="365">
        <f>O35+P35+Q35+R35+S35+T35+U35+V35+W35+X35+Y35+Z35</f>
        <v>0</v>
      </c>
      <c r="AB35" s="366">
        <v>0</v>
      </c>
      <c r="AC35" s="367"/>
    </row>
    <row r="36" spans="1:30" ht="72.75" hidden="1" customHeight="1">
      <c r="A36" s="356">
        <v>0</v>
      </c>
      <c r="B36" s="357"/>
      <c r="C36" s="358" t="s">
        <v>290</v>
      </c>
      <c r="D36" s="296" t="s">
        <v>291</v>
      </c>
      <c r="E36" s="296" t="s">
        <v>419</v>
      </c>
      <c r="F36" s="359" t="s">
        <v>420</v>
      </c>
      <c r="G36" s="296" t="s">
        <v>421</v>
      </c>
      <c r="H36" s="297" t="s">
        <v>416</v>
      </c>
      <c r="I36" s="360" t="s">
        <v>286</v>
      </c>
      <c r="J36" s="361" t="s">
        <v>287</v>
      </c>
      <c r="K36" s="299" t="s">
        <v>417</v>
      </c>
      <c r="L36" s="299" t="s">
        <v>422</v>
      </c>
      <c r="M36" s="307">
        <v>90</v>
      </c>
      <c r="N36" s="362">
        <v>1</v>
      </c>
      <c r="O36" s="363"/>
      <c r="P36" s="364"/>
      <c r="Q36" s="364"/>
      <c r="R36" s="364"/>
      <c r="S36" s="364"/>
      <c r="T36" s="364"/>
      <c r="U36" s="364"/>
      <c r="V36" s="364"/>
      <c r="W36" s="364"/>
      <c r="X36" s="364"/>
      <c r="Y36" s="364"/>
      <c r="Z36" s="364"/>
      <c r="AA36" s="365">
        <f t="shared" ref="AA36:AA71" si="4">O36+P36+Q36+R36+S36+T36+U36+V36+W36+X36+Y36+Z36</f>
        <v>0</v>
      </c>
      <c r="AB36" s="366">
        <v>0</v>
      </c>
      <c r="AC36" s="367"/>
    </row>
    <row r="37" spans="1:30" ht="97.5" customHeight="1">
      <c r="A37" s="368">
        <v>1</v>
      </c>
      <c r="B37" s="369"/>
      <c r="C37" s="370" t="s">
        <v>298</v>
      </c>
      <c r="D37" s="311" t="s">
        <v>423</v>
      </c>
      <c r="E37" s="311" t="s">
        <v>424</v>
      </c>
      <c r="F37" s="371" t="s">
        <v>425</v>
      </c>
      <c r="G37" s="311" t="s">
        <v>426</v>
      </c>
      <c r="H37" s="313" t="s">
        <v>427</v>
      </c>
      <c r="I37" s="372" t="s">
        <v>286</v>
      </c>
      <c r="J37" s="373" t="s">
        <v>428</v>
      </c>
      <c r="K37" s="315" t="s">
        <v>429</v>
      </c>
      <c r="L37" s="315" t="s">
        <v>430</v>
      </c>
      <c r="M37" s="317">
        <v>117974</v>
      </c>
      <c r="N37" s="374">
        <v>1</v>
      </c>
      <c r="O37" s="331">
        <f t="shared" ref="O37:Z37" si="5">O38+O39+O40+O41+O42+O43+O44+O45</f>
        <v>7822</v>
      </c>
      <c r="P37" s="331">
        <f t="shared" si="5"/>
        <v>7495</v>
      </c>
      <c r="Q37" s="331">
        <f t="shared" si="5"/>
        <v>9317</v>
      </c>
      <c r="R37" s="331">
        <f t="shared" si="5"/>
        <v>8027</v>
      </c>
      <c r="S37" s="331">
        <f t="shared" si="5"/>
        <v>7796</v>
      </c>
      <c r="T37" s="331">
        <f t="shared" si="5"/>
        <v>9061</v>
      </c>
      <c r="U37" s="321">
        <f t="shared" si="5"/>
        <v>9387</v>
      </c>
      <c r="V37" s="321">
        <f t="shared" si="5"/>
        <v>11752</v>
      </c>
      <c r="W37" s="321">
        <f t="shared" si="5"/>
        <v>13248</v>
      </c>
      <c r="X37" s="321">
        <f t="shared" si="5"/>
        <v>8717</v>
      </c>
      <c r="Y37" s="321">
        <f t="shared" si="5"/>
        <v>13307</v>
      </c>
      <c r="Z37" s="321">
        <f t="shared" si="5"/>
        <v>10890</v>
      </c>
      <c r="AA37" s="375">
        <f t="shared" si="4"/>
        <v>116819</v>
      </c>
      <c r="AB37" s="375">
        <v>117974</v>
      </c>
      <c r="AC37" s="376">
        <f t="shared" ref="AC37:AC70" si="6">AA37*100/AB37</f>
        <v>99.020970722362549</v>
      </c>
    </row>
    <row r="38" spans="1:30" ht="51.75" customHeight="1">
      <c r="A38" s="356">
        <v>1</v>
      </c>
      <c r="B38" s="357" t="s">
        <v>431</v>
      </c>
      <c r="C38" s="358" t="s">
        <v>306</v>
      </c>
      <c r="D38" s="296" t="s">
        <v>432</v>
      </c>
      <c r="E38" s="296" t="s">
        <v>433</v>
      </c>
      <c r="F38" s="359" t="s">
        <v>434</v>
      </c>
      <c r="G38" s="296" t="s">
        <v>435</v>
      </c>
      <c r="H38" s="297" t="s">
        <v>427</v>
      </c>
      <c r="I38" s="360" t="s">
        <v>286</v>
      </c>
      <c r="J38" s="361" t="s">
        <v>428</v>
      </c>
      <c r="K38" s="299" t="s">
        <v>436</v>
      </c>
      <c r="L38" s="299" t="s">
        <v>437</v>
      </c>
      <c r="M38" s="377">
        <v>3200</v>
      </c>
      <c r="N38" s="378">
        <v>1</v>
      </c>
      <c r="O38" s="306">
        <v>193</v>
      </c>
      <c r="P38" s="305">
        <v>218</v>
      </c>
      <c r="Q38" s="305">
        <v>296</v>
      </c>
      <c r="R38" s="305">
        <v>241</v>
      </c>
      <c r="S38" s="305">
        <v>285</v>
      </c>
      <c r="T38" s="305">
        <v>253</v>
      </c>
      <c r="U38" s="305">
        <v>251</v>
      </c>
      <c r="V38" s="305">
        <v>272</v>
      </c>
      <c r="W38" s="305">
        <v>238</v>
      </c>
      <c r="X38" s="305">
        <v>274</v>
      </c>
      <c r="Y38" s="305">
        <v>250</v>
      </c>
      <c r="Z38" s="305">
        <v>205</v>
      </c>
      <c r="AA38" s="379">
        <f t="shared" si="4"/>
        <v>2976</v>
      </c>
      <c r="AB38" s="379">
        <v>3200</v>
      </c>
      <c r="AC38" s="380">
        <f t="shared" si="6"/>
        <v>93</v>
      </c>
    </row>
    <row r="39" spans="1:30" ht="63" customHeight="1">
      <c r="A39" s="356">
        <v>1</v>
      </c>
      <c r="B39" s="357" t="s">
        <v>431</v>
      </c>
      <c r="C39" s="358" t="s">
        <v>306</v>
      </c>
      <c r="D39" s="296" t="s">
        <v>438</v>
      </c>
      <c r="E39" s="296" t="s">
        <v>439</v>
      </c>
      <c r="F39" s="359" t="s">
        <v>434</v>
      </c>
      <c r="G39" s="296" t="s">
        <v>440</v>
      </c>
      <c r="H39" s="297" t="s">
        <v>427</v>
      </c>
      <c r="I39" s="360" t="s">
        <v>286</v>
      </c>
      <c r="J39" s="361" t="s">
        <v>428</v>
      </c>
      <c r="K39" s="359" t="s">
        <v>434</v>
      </c>
      <c r="L39" s="299" t="s">
        <v>437</v>
      </c>
      <c r="M39" s="377">
        <v>42739</v>
      </c>
      <c r="N39" s="378">
        <v>1</v>
      </c>
      <c r="O39" s="306">
        <v>3197</v>
      </c>
      <c r="P39" s="305">
        <v>3173</v>
      </c>
      <c r="Q39" s="305">
        <v>3658</v>
      </c>
      <c r="R39" s="305">
        <v>3048</v>
      </c>
      <c r="S39" s="305">
        <v>3524</v>
      </c>
      <c r="T39" s="305">
        <v>3787</v>
      </c>
      <c r="U39" s="305">
        <v>3635</v>
      </c>
      <c r="V39" s="305">
        <v>3817</v>
      </c>
      <c r="W39" s="305">
        <v>3665</v>
      </c>
      <c r="X39" s="305">
        <v>4076</v>
      </c>
      <c r="Y39" s="305">
        <v>4248</v>
      </c>
      <c r="Z39" s="305">
        <v>3675</v>
      </c>
      <c r="AA39" s="379">
        <f t="shared" si="4"/>
        <v>43503</v>
      </c>
      <c r="AB39" s="379">
        <v>42739</v>
      </c>
      <c r="AC39" s="380">
        <f t="shared" si="6"/>
        <v>101.78759446875219</v>
      </c>
    </row>
    <row r="40" spans="1:30" ht="66.75" customHeight="1">
      <c r="A40" s="356">
        <v>1</v>
      </c>
      <c r="B40" s="357" t="s">
        <v>431</v>
      </c>
      <c r="C40" s="358" t="s">
        <v>306</v>
      </c>
      <c r="D40" s="296" t="s">
        <v>441</v>
      </c>
      <c r="E40" s="296" t="s">
        <v>442</v>
      </c>
      <c r="F40" s="359" t="s">
        <v>443</v>
      </c>
      <c r="G40" s="296" t="s">
        <v>444</v>
      </c>
      <c r="H40" s="297" t="s">
        <v>427</v>
      </c>
      <c r="I40" s="360" t="s">
        <v>286</v>
      </c>
      <c r="J40" s="361" t="s">
        <v>445</v>
      </c>
      <c r="K40" s="359" t="s">
        <v>443</v>
      </c>
      <c r="L40" s="299" t="s">
        <v>446</v>
      </c>
      <c r="M40" s="377">
        <v>2000</v>
      </c>
      <c r="N40" s="378">
        <v>1</v>
      </c>
      <c r="O40" s="306">
        <v>70</v>
      </c>
      <c r="P40" s="305">
        <v>221</v>
      </c>
      <c r="Q40" s="305">
        <v>195</v>
      </c>
      <c r="R40" s="305">
        <v>164</v>
      </c>
      <c r="S40" s="305">
        <v>218</v>
      </c>
      <c r="T40" s="305">
        <v>196</v>
      </c>
      <c r="U40" s="305">
        <v>140</v>
      </c>
      <c r="V40" s="305">
        <v>205</v>
      </c>
      <c r="W40" s="305">
        <v>136</v>
      </c>
      <c r="X40" s="305">
        <v>231</v>
      </c>
      <c r="Y40" s="305">
        <v>211</v>
      </c>
      <c r="Z40" s="305">
        <v>160</v>
      </c>
      <c r="AA40" s="379">
        <f t="shared" si="4"/>
        <v>2147</v>
      </c>
      <c r="AB40" s="379">
        <v>2000</v>
      </c>
      <c r="AC40" s="380">
        <f t="shared" si="6"/>
        <v>107.35</v>
      </c>
    </row>
    <row r="41" spans="1:30" ht="59.25" customHeight="1">
      <c r="A41" s="356">
        <v>1</v>
      </c>
      <c r="B41" s="357" t="s">
        <v>431</v>
      </c>
      <c r="C41" s="358" t="s">
        <v>306</v>
      </c>
      <c r="D41" s="296" t="s">
        <v>447</v>
      </c>
      <c r="E41" s="296" t="s">
        <v>448</v>
      </c>
      <c r="F41" s="359" t="s">
        <v>443</v>
      </c>
      <c r="G41" s="296" t="s">
        <v>449</v>
      </c>
      <c r="H41" s="297" t="s">
        <v>427</v>
      </c>
      <c r="I41" s="360" t="s">
        <v>286</v>
      </c>
      <c r="J41" s="361" t="s">
        <v>445</v>
      </c>
      <c r="K41" s="299" t="s">
        <v>450</v>
      </c>
      <c r="L41" s="299" t="s">
        <v>451</v>
      </c>
      <c r="M41" s="377">
        <v>349</v>
      </c>
      <c r="N41" s="378">
        <v>1</v>
      </c>
      <c r="O41" s="306">
        <v>20</v>
      </c>
      <c r="P41" s="305">
        <v>48</v>
      </c>
      <c r="Q41" s="305">
        <v>30</v>
      </c>
      <c r="R41" s="305">
        <v>31</v>
      </c>
      <c r="S41" s="305">
        <v>15</v>
      </c>
      <c r="T41" s="305">
        <v>20</v>
      </c>
      <c r="U41" s="305">
        <v>21</v>
      </c>
      <c r="V41" s="305">
        <v>26</v>
      </c>
      <c r="W41" s="305">
        <v>23</v>
      </c>
      <c r="X41" s="305">
        <v>11</v>
      </c>
      <c r="Y41" s="305">
        <v>21</v>
      </c>
      <c r="Z41" s="305">
        <v>22</v>
      </c>
      <c r="AA41" s="379">
        <f t="shared" si="4"/>
        <v>288</v>
      </c>
      <c r="AB41" s="379">
        <v>349</v>
      </c>
      <c r="AC41" s="380">
        <f t="shared" si="6"/>
        <v>82.52148997134671</v>
      </c>
    </row>
    <row r="42" spans="1:30" ht="65.25" customHeight="1">
      <c r="A42" s="356">
        <v>1</v>
      </c>
      <c r="B42" s="357" t="s">
        <v>431</v>
      </c>
      <c r="C42" s="358" t="s">
        <v>306</v>
      </c>
      <c r="D42" s="296" t="s">
        <v>452</v>
      </c>
      <c r="E42" s="296" t="s">
        <v>453</v>
      </c>
      <c r="F42" s="359" t="s">
        <v>454</v>
      </c>
      <c r="G42" s="296" t="s">
        <v>455</v>
      </c>
      <c r="H42" s="297" t="s">
        <v>427</v>
      </c>
      <c r="I42" s="360" t="s">
        <v>286</v>
      </c>
      <c r="J42" s="361" t="s">
        <v>456</v>
      </c>
      <c r="K42" s="299" t="s">
        <v>457</v>
      </c>
      <c r="L42" s="299" t="s">
        <v>458</v>
      </c>
      <c r="M42" s="377">
        <v>3150</v>
      </c>
      <c r="N42" s="378">
        <v>1</v>
      </c>
      <c r="O42" s="306">
        <v>218</v>
      </c>
      <c r="P42" s="305">
        <v>216</v>
      </c>
      <c r="Q42" s="305">
        <v>409</v>
      </c>
      <c r="R42" s="305">
        <v>179</v>
      </c>
      <c r="S42" s="305">
        <v>319</v>
      </c>
      <c r="T42" s="305">
        <v>254</v>
      </c>
      <c r="U42" s="305">
        <v>287</v>
      </c>
      <c r="V42" s="305">
        <v>293</v>
      </c>
      <c r="W42" s="305">
        <v>235</v>
      </c>
      <c r="X42" s="305">
        <v>430</v>
      </c>
      <c r="Y42" s="305">
        <v>252</v>
      </c>
      <c r="Z42" s="305">
        <v>217</v>
      </c>
      <c r="AA42" s="379">
        <f t="shared" si="4"/>
        <v>3309</v>
      </c>
      <c r="AB42" s="379">
        <v>3150</v>
      </c>
      <c r="AC42" s="380">
        <f t="shared" si="6"/>
        <v>105.04761904761905</v>
      </c>
    </row>
    <row r="43" spans="1:30" ht="66" customHeight="1">
      <c r="A43" s="356">
        <v>1</v>
      </c>
      <c r="B43" s="357" t="s">
        <v>431</v>
      </c>
      <c r="C43" s="358" t="s">
        <v>306</v>
      </c>
      <c r="D43" s="296" t="s">
        <v>459</v>
      </c>
      <c r="E43" s="296" t="s">
        <v>460</v>
      </c>
      <c r="F43" s="359" t="s">
        <v>461</v>
      </c>
      <c r="G43" s="296" t="s">
        <v>462</v>
      </c>
      <c r="H43" s="297" t="s">
        <v>427</v>
      </c>
      <c r="I43" s="360" t="s">
        <v>286</v>
      </c>
      <c r="J43" s="361" t="s">
        <v>456</v>
      </c>
      <c r="K43" s="299" t="s">
        <v>463</v>
      </c>
      <c r="L43" s="299" t="s">
        <v>464</v>
      </c>
      <c r="M43" s="377">
        <v>4054</v>
      </c>
      <c r="N43" s="378">
        <v>1</v>
      </c>
      <c r="O43" s="306">
        <v>340</v>
      </c>
      <c r="P43" s="305">
        <v>335</v>
      </c>
      <c r="Q43" s="305">
        <v>422</v>
      </c>
      <c r="R43" s="305">
        <v>296</v>
      </c>
      <c r="S43" s="305">
        <v>369</v>
      </c>
      <c r="T43" s="305">
        <v>381</v>
      </c>
      <c r="U43" s="305">
        <v>429</v>
      </c>
      <c r="V43" s="305">
        <v>378</v>
      </c>
      <c r="W43" s="305">
        <v>364</v>
      </c>
      <c r="X43" s="305">
        <v>367</v>
      </c>
      <c r="Y43" s="305">
        <v>408</v>
      </c>
      <c r="Z43" s="305">
        <v>294</v>
      </c>
      <c r="AA43" s="379">
        <f t="shared" si="4"/>
        <v>4383</v>
      </c>
      <c r="AB43" s="379">
        <v>4054</v>
      </c>
      <c r="AC43" s="380">
        <f t="shared" si="6"/>
        <v>108.11544153922053</v>
      </c>
    </row>
    <row r="44" spans="1:30" ht="69" customHeight="1">
      <c r="A44" s="381">
        <v>1</v>
      </c>
      <c r="B44" s="382" t="s">
        <v>431</v>
      </c>
      <c r="C44" s="383" t="s">
        <v>306</v>
      </c>
      <c r="D44" s="296" t="s">
        <v>465</v>
      </c>
      <c r="E44" s="296" t="s">
        <v>466</v>
      </c>
      <c r="F44" s="359" t="s">
        <v>467</v>
      </c>
      <c r="G44" s="296" t="s">
        <v>468</v>
      </c>
      <c r="H44" s="297" t="s">
        <v>427</v>
      </c>
      <c r="I44" s="360" t="s">
        <v>286</v>
      </c>
      <c r="J44" s="361" t="s">
        <v>456</v>
      </c>
      <c r="K44" s="384" t="s">
        <v>469</v>
      </c>
      <c r="L44" s="384" t="s">
        <v>470</v>
      </c>
      <c r="M44" s="377">
        <v>64192</v>
      </c>
      <c r="N44" s="378">
        <v>1</v>
      </c>
      <c r="O44" s="306">
        <v>3779</v>
      </c>
      <c r="P44" s="305">
        <v>3282</v>
      </c>
      <c r="Q44" s="305">
        <v>4300</v>
      </c>
      <c r="R44" s="305">
        <v>4060</v>
      </c>
      <c r="S44" s="305">
        <v>3058</v>
      </c>
      <c r="T44" s="305">
        <v>4162</v>
      </c>
      <c r="U44" s="305">
        <v>4619</v>
      </c>
      <c r="V44" s="305">
        <v>6750</v>
      </c>
      <c r="W44" s="305">
        <v>8583</v>
      </c>
      <c r="X44" s="379">
        <v>3326</v>
      </c>
      <c r="Y44" s="305">
        <v>7912</v>
      </c>
      <c r="Z44" s="379">
        <v>6310</v>
      </c>
      <c r="AA44" s="379">
        <f t="shared" si="4"/>
        <v>60141</v>
      </c>
      <c r="AB44" s="379">
        <v>64192</v>
      </c>
      <c r="AC44" s="380">
        <f t="shared" si="6"/>
        <v>93.689244765702895</v>
      </c>
    </row>
    <row r="45" spans="1:30" ht="71.25" customHeight="1">
      <c r="A45" s="381">
        <v>1</v>
      </c>
      <c r="B45" s="382" t="s">
        <v>431</v>
      </c>
      <c r="C45" s="383" t="s">
        <v>306</v>
      </c>
      <c r="D45" s="296" t="s">
        <v>471</v>
      </c>
      <c r="E45" s="296" t="s">
        <v>472</v>
      </c>
      <c r="F45" s="359" t="s">
        <v>473</v>
      </c>
      <c r="G45" s="296" t="s">
        <v>474</v>
      </c>
      <c r="H45" s="297" t="s">
        <v>427</v>
      </c>
      <c r="I45" s="360" t="s">
        <v>286</v>
      </c>
      <c r="J45" s="361" t="s">
        <v>475</v>
      </c>
      <c r="K45" s="384" t="s">
        <v>476</v>
      </c>
      <c r="L45" s="384" t="s">
        <v>477</v>
      </c>
      <c r="M45" s="377">
        <v>88</v>
      </c>
      <c r="N45" s="378">
        <v>1</v>
      </c>
      <c r="O45" s="306">
        <v>5</v>
      </c>
      <c r="P45" s="305">
        <v>2</v>
      </c>
      <c r="Q45" s="305">
        <v>7</v>
      </c>
      <c r="R45" s="305">
        <v>8</v>
      </c>
      <c r="S45" s="305">
        <v>8</v>
      </c>
      <c r="T45" s="305">
        <v>8</v>
      </c>
      <c r="U45" s="305">
        <v>5</v>
      </c>
      <c r="V45" s="305">
        <v>11</v>
      </c>
      <c r="W45" s="305">
        <v>4</v>
      </c>
      <c r="X45" s="305">
        <v>2</v>
      </c>
      <c r="Y45" s="305">
        <v>5</v>
      </c>
      <c r="Z45" s="305">
        <v>7</v>
      </c>
      <c r="AA45" s="379">
        <f t="shared" si="4"/>
        <v>72</v>
      </c>
      <c r="AB45" s="379">
        <v>88</v>
      </c>
      <c r="AC45" s="380">
        <f t="shared" si="6"/>
        <v>81.818181818181813</v>
      </c>
    </row>
    <row r="46" spans="1:30" ht="67.5" customHeight="1">
      <c r="A46" s="368">
        <v>2</v>
      </c>
      <c r="B46" s="369" t="s">
        <v>478</v>
      </c>
      <c r="C46" s="370" t="s">
        <v>298</v>
      </c>
      <c r="D46" s="311" t="s">
        <v>479</v>
      </c>
      <c r="E46" s="311" t="s">
        <v>480</v>
      </c>
      <c r="F46" s="371" t="s">
        <v>481</v>
      </c>
      <c r="G46" s="311" t="s">
        <v>482</v>
      </c>
      <c r="H46" s="313" t="s">
        <v>427</v>
      </c>
      <c r="I46" s="372" t="s">
        <v>286</v>
      </c>
      <c r="J46" s="373" t="s">
        <v>445</v>
      </c>
      <c r="K46" s="315" t="s">
        <v>483</v>
      </c>
      <c r="L46" s="315" t="s">
        <v>484</v>
      </c>
      <c r="M46" s="385">
        <v>60276</v>
      </c>
      <c r="N46" s="374">
        <v>1</v>
      </c>
      <c r="O46" s="331">
        <f t="shared" ref="O46:Z46" si="7">O47+O48+O49+O50+O51+O52+O53+O54+O55+O56+O57</f>
        <v>2996</v>
      </c>
      <c r="P46" s="331">
        <f t="shared" si="7"/>
        <v>6074</v>
      </c>
      <c r="Q46" s="331">
        <f t="shared" si="7"/>
        <v>5397</v>
      </c>
      <c r="R46" s="331">
        <f t="shared" si="7"/>
        <v>5110</v>
      </c>
      <c r="S46" s="331">
        <f t="shared" si="7"/>
        <v>5240</v>
      </c>
      <c r="T46" s="331">
        <f t="shared" si="7"/>
        <v>5347</v>
      </c>
      <c r="U46" s="321">
        <f t="shared" si="7"/>
        <v>5713</v>
      </c>
      <c r="V46" s="321">
        <f t="shared" si="7"/>
        <v>5823</v>
      </c>
      <c r="W46" s="321">
        <f t="shared" si="7"/>
        <v>5517</v>
      </c>
      <c r="X46" s="321">
        <f t="shared" si="7"/>
        <v>5307</v>
      </c>
      <c r="Y46" s="321">
        <f t="shared" si="7"/>
        <v>5988</v>
      </c>
      <c r="Z46" s="321">
        <f t="shared" si="7"/>
        <v>4373</v>
      </c>
      <c r="AA46" s="375">
        <f t="shared" si="4"/>
        <v>62885</v>
      </c>
      <c r="AB46" s="375">
        <v>60276</v>
      </c>
      <c r="AC46" s="376">
        <f t="shared" si="6"/>
        <v>104.32842258942199</v>
      </c>
    </row>
    <row r="47" spans="1:30" ht="70.5" customHeight="1">
      <c r="A47" s="356">
        <v>2</v>
      </c>
      <c r="B47" s="357" t="s">
        <v>478</v>
      </c>
      <c r="C47" s="358" t="s">
        <v>306</v>
      </c>
      <c r="D47" s="296" t="s">
        <v>485</v>
      </c>
      <c r="E47" s="296" t="s">
        <v>486</v>
      </c>
      <c r="F47" s="359" t="s">
        <v>487</v>
      </c>
      <c r="G47" s="296" t="s">
        <v>488</v>
      </c>
      <c r="H47" s="297" t="s">
        <v>427</v>
      </c>
      <c r="I47" s="360" t="s">
        <v>286</v>
      </c>
      <c r="J47" s="361" t="s">
        <v>489</v>
      </c>
      <c r="K47" s="299" t="s">
        <v>490</v>
      </c>
      <c r="L47" s="299" t="s">
        <v>491</v>
      </c>
      <c r="M47" s="377">
        <v>2530</v>
      </c>
      <c r="N47" s="378">
        <v>1</v>
      </c>
      <c r="O47" s="306">
        <v>168</v>
      </c>
      <c r="P47" s="305">
        <v>159</v>
      </c>
      <c r="Q47" s="305">
        <v>194</v>
      </c>
      <c r="R47" s="305">
        <v>165</v>
      </c>
      <c r="S47" s="305">
        <v>173</v>
      </c>
      <c r="T47" s="305">
        <v>212</v>
      </c>
      <c r="U47" s="305">
        <v>184</v>
      </c>
      <c r="V47" s="305">
        <v>215</v>
      </c>
      <c r="W47" s="305">
        <v>165</v>
      </c>
      <c r="X47" s="305">
        <v>177</v>
      </c>
      <c r="Y47" s="305">
        <v>174</v>
      </c>
      <c r="Z47" s="305">
        <v>167</v>
      </c>
      <c r="AA47" s="379">
        <f t="shared" si="4"/>
        <v>2153</v>
      </c>
      <c r="AB47" s="379">
        <v>2530</v>
      </c>
      <c r="AC47" s="380">
        <f t="shared" si="6"/>
        <v>85.098814229249015</v>
      </c>
    </row>
    <row r="48" spans="1:30" ht="54" customHeight="1">
      <c r="A48" s="356">
        <v>2</v>
      </c>
      <c r="B48" s="357" t="s">
        <v>478</v>
      </c>
      <c r="C48" s="358" t="s">
        <v>306</v>
      </c>
      <c r="D48" s="296" t="s">
        <v>492</v>
      </c>
      <c r="E48" s="296" t="s">
        <v>493</v>
      </c>
      <c r="F48" s="359" t="s">
        <v>494</v>
      </c>
      <c r="G48" s="296" t="s">
        <v>495</v>
      </c>
      <c r="H48" s="297" t="s">
        <v>427</v>
      </c>
      <c r="I48" s="360" t="s">
        <v>286</v>
      </c>
      <c r="J48" s="361" t="s">
        <v>496</v>
      </c>
      <c r="K48" s="299" t="s">
        <v>497</v>
      </c>
      <c r="L48" s="299" t="s">
        <v>498</v>
      </c>
      <c r="M48" s="377">
        <v>3000</v>
      </c>
      <c r="N48" s="378">
        <v>1</v>
      </c>
      <c r="O48" s="306">
        <v>156</v>
      </c>
      <c r="P48" s="305">
        <v>182</v>
      </c>
      <c r="Q48" s="305">
        <v>198</v>
      </c>
      <c r="R48" s="305">
        <v>180</v>
      </c>
      <c r="S48" s="305">
        <v>207</v>
      </c>
      <c r="T48" s="305">
        <v>210</v>
      </c>
      <c r="U48" s="305">
        <v>242</v>
      </c>
      <c r="V48" s="305">
        <v>232</v>
      </c>
      <c r="W48" s="305">
        <v>186</v>
      </c>
      <c r="X48" s="305">
        <v>213</v>
      </c>
      <c r="Y48" s="305">
        <v>204</v>
      </c>
      <c r="Z48" s="305">
        <v>188</v>
      </c>
      <c r="AA48" s="379">
        <f t="shared" si="4"/>
        <v>2398</v>
      </c>
      <c r="AB48" s="379">
        <v>3000</v>
      </c>
      <c r="AC48" s="386">
        <f t="shared" si="6"/>
        <v>79.933333333333337</v>
      </c>
    </row>
    <row r="49" spans="1:29" ht="72.75" customHeight="1">
      <c r="A49" s="356">
        <v>2</v>
      </c>
      <c r="B49" s="357" t="s">
        <v>478</v>
      </c>
      <c r="C49" s="358" t="s">
        <v>306</v>
      </c>
      <c r="D49" s="296" t="s">
        <v>499</v>
      </c>
      <c r="E49" s="296" t="s">
        <v>500</v>
      </c>
      <c r="F49" s="359" t="s">
        <v>501</v>
      </c>
      <c r="G49" s="296" t="s">
        <v>502</v>
      </c>
      <c r="H49" s="297" t="s">
        <v>427</v>
      </c>
      <c r="I49" s="360" t="s">
        <v>286</v>
      </c>
      <c r="J49" s="361" t="s">
        <v>503</v>
      </c>
      <c r="K49" s="299" t="s">
        <v>504</v>
      </c>
      <c r="L49" s="299" t="s">
        <v>505</v>
      </c>
      <c r="M49" s="377">
        <v>20900</v>
      </c>
      <c r="N49" s="378">
        <v>1</v>
      </c>
      <c r="O49" s="306">
        <v>185</v>
      </c>
      <c r="P49" s="305">
        <v>3425</v>
      </c>
      <c r="Q49" s="305">
        <v>1895</v>
      </c>
      <c r="R49" s="305">
        <v>1684</v>
      </c>
      <c r="S49" s="305">
        <v>1729</v>
      </c>
      <c r="T49" s="305">
        <v>1816</v>
      </c>
      <c r="U49" s="305">
        <v>2130</v>
      </c>
      <c r="V49" s="305">
        <v>1927</v>
      </c>
      <c r="W49" s="305">
        <v>1649</v>
      </c>
      <c r="X49" s="305">
        <v>1776</v>
      </c>
      <c r="Y49" s="305">
        <v>2475</v>
      </c>
      <c r="Z49" s="305">
        <v>1417</v>
      </c>
      <c r="AA49" s="379">
        <f t="shared" si="4"/>
        <v>22108</v>
      </c>
      <c r="AB49" s="379">
        <v>20900</v>
      </c>
      <c r="AC49" s="380">
        <f t="shared" si="6"/>
        <v>105.77990430622009</v>
      </c>
    </row>
    <row r="50" spans="1:29" ht="67.5" customHeight="1">
      <c r="A50" s="356">
        <v>2</v>
      </c>
      <c r="B50" s="357" t="s">
        <v>478</v>
      </c>
      <c r="C50" s="358" t="s">
        <v>306</v>
      </c>
      <c r="D50" s="296" t="s">
        <v>506</v>
      </c>
      <c r="E50" s="296" t="s">
        <v>507</v>
      </c>
      <c r="F50" s="359" t="s">
        <v>508</v>
      </c>
      <c r="G50" s="296" t="s">
        <v>509</v>
      </c>
      <c r="H50" s="297" t="s">
        <v>427</v>
      </c>
      <c r="I50" s="360" t="s">
        <v>286</v>
      </c>
      <c r="J50" s="361" t="s">
        <v>122</v>
      </c>
      <c r="K50" s="299" t="s">
        <v>510</v>
      </c>
      <c r="L50" s="299" t="s">
        <v>511</v>
      </c>
      <c r="M50" s="377">
        <v>9500</v>
      </c>
      <c r="N50" s="378">
        <v>1</v>
      </c>
      <c r="O50" s="306">
        <v>781</v>
      </c>
      <c r="P50" s="305">
        <v>803</v>
      </c>
      <c r="Q50" s="305">
        <v>945</v>
      </c>
      <c r="R50" s="305">
        <v>844</v>
      </c>
      <c r="S50" s="305">
        <v>887</v>
      </c>
      <c r="T50" s="305">
        <v>928</v>
      </c>
      <c r="U50" s="305">
        <v>907</v>
      </c>
      <c r="V50" s="305">
        <v>942</v>
      </c>
      <c r="W50" s="305">
        <v>915</v>
      </c>
      <c r="X50" s="305">
        <v>958</v>
      </c>
      <c r="Y50" s="305">
        <v>836</v>
      </c>
      <c r="Z50" s="305">
        <v>927</v>
      </c>
      <c r="AA50" s="379">
        <f t="shared" si="4"/>
        <v>10673</v>
      </c>
      <c r="AB50" s="379">
        <v>9500</v>
      </c>
      <c r="AC50" s="380">
        <f t="shared" si="6"/>
        <v>112.34736842105264</v>
      </c>
    </row>
    <row r="51" spans="1:29" ht="63" customHeight="1">
      <c r="A51" s="356">
        <v>2</v>
      </c>
      <c r="B51" s="357" t="s">
        <v>478</v>
      </c>
      <c r="C51" s="358" t="s">
        <v>306</v>
      </c>
      <c r="D51" s="296" t="s">
        <v>512</v>
      </c>
      <c r="E51" s="296" t="s">
        <v>513</v>
      </c>
      <c r="F51" s="359" t="s">
        <v>514</v>
      </c>
      <c r="G51" s="296" t="s">
        <v>515</v>
      </c>
      <c r="H51" s="297" t="s">
        <v>427</v>
      </c>
      <c r="I51" s="360" t="s">
        <v>286</v>
      </c>
      <c r="J51" s="361" t="s">
        <v>445</v>
      </c>
      <c r="K51" s="299" t="s">
        <v>516</v>
      </c>
      <c r="L51" s="299" t="s">
        <v>517</v>
      </c>
      <c r="M51" s="377">
        <v>148</v>
      </c>
      <c r="N51" s="378">
        <v>1</v>
      </c>
      <c r="O51" s="306">
        <v>7</v>
      </c>
      <c r="P51" s="305">
        <v>29</v>
      </c>
      <c r="Q51" s="305">
        <v>6</v>
      </c>
      <c r="R51" s="305">
        <v>14</v>
      </c>
      <c r="S51" s="305">
        <v>11</v>
      </c>
      <c r="T51" s="305">
        <v>11</v>
      </c>
      <c r="U51" s="305">
        <v>8</v>
      </c>
      <c r="V51" s="305">
        <v>11</v>
      </c>
      <c r="W51" s="305">
        <v>5</v>
      </c>
      <c r="X51" s="305">
        <v>14</v>
      </c>
      <c r="Y51" s="305">
        <v>17</v>
      </c>
      <c r="Z51" s="305">
        <v>5</v>
      </c>
      <c r="AA51" s="379">
        <f t="shared" si="4"/>
        <v>138</v>
      </c>
      <c r="AB51" s="379">
        <v>148</v>
      </c>
      <c r="AC51" s="380">
        <f t="shared" si="6"/>
        <v>93.243243243243242</v>
      </c>
    </row>
    <row r="52" spans="1:29" ht="61.5" customHeight="1">
      <c r="A52" s="356">
        <v>2</v>
      </c>
      <c r="B52" s="357" t="s">
        <v>478</v>
      </c>
      <c r="C52" s="358" t="s">
        <v>306</v>
      </c>
      <c r="D52" s="296" t="s">
        <v>518</v>
      </c>
      <c r="E52" s="296" t="s">
        <v>519</v>
      </c>
      <c r="F52" s="359" t="s">
        <v>520</v>
      </c>
      <c r="G52" s="296" t="s">
        <v>521</v>
      </c>
      <c r="H52" s="297" t="s">
        <v>427</v>
      </c>
      <c r="I52" s="360" t="s">
        <v>286</v>
      </c>
      <c r="J52" s="361" t="s">
        <v>475</v>
      </c>
      <c r="K52" s="299" t="s">
        <v>522</v>
      </c>
      <c r="L52" s="299" t="s">
        <v>523</v>
      </c>
      <c r="M52" s="377">
        <v>2500</v>
      </c>
      <c r="N52" s="378">
        <v>1</v>
      </c>
      <c r="O52" s="306">
        <v>279</v>
      </c>
      <c r="P52" s="305">
        <v>182</v>
      </c>
      <c r="Q52" s="305">
        <v>253</v>
      </c>
      <c r="R52" s="305">
        <v>183</v>
      </c>
      <c r="S52" s="305">
        <v>234</v>
      </c>
      <c r="T52" s="305">
        <v>209</v>
      </c>
      <c r="U52" s="305">
        <v>249</v>
      </c>
      <c r="V52" s="305">
        <v>203</v>
      </c>
      <c r="W52" s="305">
        <v>202</v>
      </c>
      <c r="X52" s="305">
        <v>237</v>
      </c>
      <c r="Y52" s="305">
        <v>220</v>
      </c>
      <c r="Z52" s="305">
        <v>232</v>
      </c>
      <c r="AA52" s="379">
        <f t="shared" si="4"/>
        <v>2683</v>
      </c>
      <c r="AB52" s="379">
        <v>2500</v>
      </c>
      <c r="AC52" s="380">
        <f t="shared" si="6"/>
        <v>107.32</v>
      </c>
    </row>
    <row r="53" spans="1:29" ht="62.25">
      <c r="A53" s="356">
        <v>2</v>
      </c>
      <c r="B53" s="357" t="s">
        <v>478</v>
      </c>
      <c r="C53" s="358" t="s">
        <v>306</v>
      </c>
      <c r="D53" s="296" t="s">
        <v>524</v>
      </c>
      <c r="E53" s="296" t="s">
        <v>525</v>
      </c>
      <c r="F53" s="359" t="s">
        <v>526</v>
      </c>
      <c r="G53" s="296" t="s">
        <v>527</v>
      </c>
      <c r="H53" s="297" t="s">
        <v>427</v>
      </c>
      <c r="I53" s="360" t="s">
        <v>286</v>
      </c>
      <c r="J53" s="361" t="s">
        <v>445</v>
      </c>
      <c r="K53" s="299" t="s">
        <v>528</v>
      </c>
      <c r="L53" s="299" t="s">
        <v>529</v>
      </c>
      <c r="M53" s="377">
        <v>7994</v>
      </c>
      <c r="N53" s="378">
        <v>1</v>
      </c>
      <c r="O53" s="306">
        <v>451</v>
      </c>
      <c r="P53" s="305">
        <v>475</v>
      </c>
      <c r="Q53" s="305">
        <v>770</v>
      </c>
      <c r="R53" s="305">
        <v>657</v>
      </c>
      <c r="S53" s="305">
        <v>603</v>
      </c>
      <c r="T53" s="305">
        <v>878</v>
      </c>
      <c r="U53" s="305">
        <v>764</v>
      </c>
      <c r="V53" s="305">
        <v>928</v>
      </c>
      <c r="W53" s="305">
        <v>807</v>
      </c>
      <c r="X53" s="305">
        <v>798</v>
      </c>
      <c r="Y53" s="305">
        <v>827</v>
      </c>
      <c r="Z53" s="305">
        <v>563</v>
      </c>
      <c r="AA53" s="379">
        <f t="shared" si="4"/>
        <v>8521</v>
      </c>
      <c r="AB53" s="379">
        <v>7994</v>
      </c>
      <c r="AC53" s="380">
        <f t="shared" si="6"/>
        <v>106.59244433324994</v>
      </c>
    </row>
    <row r="54" spans="1:29" ht="63.95" customHeight="1">
      <c r="A54" s="356">
        <v>2</v>
      </c>
      <c r="B54" s="357" t="s">
        <v>478</v>
      </c>
      <c r="C54" s="358" t="s">
        <v>306</v>
      </c>
      <c r="D54" s="296" t="s">
        <v>530</v>
      </c>
      <c r="E54" s="296" t="s">
        <v>531</v>
      </c>
      <c r="F54" s="359" t="s">
        <v>532</v>
      </c>
      <c r="G54" s="296" t="s">
        <v>533</v>
      </c>
      <c r="H54" s="297" t="s">
        <v>427</v>
      </c>
      <c r="I54" s="360" t="s">
        <v>286</v>
      </c>
      <c r="J54" s="361" t="s">
        <v>475</v>
      </c>
      <c r="K54" s="299" t="s">
        <v>534</v>
      </c>
      <c r="L54" s="299" t="s">
        <v>535</v>
      </c>
      <c r="M54" s="377">
        <v>11275</v>
      </c>
      <c r="N54" s="378">
        <v>1</v>
      </c>
      <c r="O54" s="306">
        <v>881</v>
      </c>
      <c r="P54" s="305">
        <v>714</v>
      </c>
      <c r="Q54" s="305">
        <v>1072</v>
      </c>
      <c r="R54" s="305">
        <v>1249</v>
      </c>
      <c r="S54" s="305">
        <v>1235</v>
      </c>
      <c r="T54" s="305">
        <v>945</v>
      </c>
      <c r="U54" s="305">
        <v>1080</v>
      </c>
      <c r="V54" s="305">
        <v>1229</v>
      </c>
      <c r="W54" s="305">
        <v>1494</v>
      </c>
      <c r="X54" s="305">
        <v>1029</v>
      </c>
      <c r="Y54" s="305">
        <v>1087</v>
      </c>
      <c r="Z54" s="305">
        <v>767</v>
      </c>
      <c r="AA54" s="379">
        <f t="shared" si="4"/>
        <v>12782</v>
      </c>
      <c r="AB54" s="379">
        <v>11275</v>
      </c>
      <c r="AC54" s="380">
        <f t="shared" si="6"/>
        <v>113.36585365853658</v>
      </c>
    </row>
    <row r="55" spans="1:29" ht="60.95" customHeight="1">
      <c r="A55" s="381">
        <v>2</v>
      </c>
      <c r="B55" s="382" t="s">
        <v>478</v>
      </c>
      <c r="C55" s="383" t="s">
        <v>306</v>
      </c>
      <c r="D55" s="296" t="s">
        <v>536</v>
      </c>
      <c r="E55" s="296" t="s">
        <v>537</v>
      </c>
      <c r="F55" s="359" t="s">
        <v>538</v>
      </c>
      <c r="G55" s="296" t="s">
        <v>539</v>
      </c>
      <c r="H55" s="297" t="s">
        <v>427</v>
      </c>
      <c r="I55" s="360" t="s">
        <v>286</v>
      </c>
      <c r="J55" s="361" t="s">
        <v>445</v>
      </c>
      <c r="K55" s="299" t="s">
        <v>540</v>
      </c>
      <c r="L55" s="299" t="s">
        <v>541</v>
      </c>
      <c r="M55" s="377">
        <v>143</v>
      </c>
      <c r="N55" s="378">
        <v>1</v>
      </c>
      <c r="O55" s="306">
        <v>10</v>
      </c>
      <c r="P55" s="305">
        <v>14</v>
      </c>
      <c r="Q55" s="305">
        <v>8</v>
      </c>
      <c r="R55" s="305">
        <v>4</v>
      </c>
      <c r="S55" s="305">
        <v>16</v>
      </c>
      <c r="T55" s="305">
        <v>14</v>
      </c>
      <c r="U55" s="305">
        <v>22</v>
      </c>
      <c r="V55" s="305">
        <v>20</v>
      </c>
      <c r="W55" s="305">
        <v>12</v>
      </c>
      <c r="X55" s="305">
        <v>13</v>
      </c>
      <c r="Y55" s="305">
        <v>14</v>
      </c>
      <c r="Z55" s="305">
        <v>13</v>
      </c>
      <c r="AA55" s="379">
        <f t="shared" si="4"/>
        <v>160</v>
      </c>
      <c r="AB55" s="379">
        <v>143</v>
      </c>
      <c r="AC55" s="380">
        <f t="shared" si="6"/>
        <v>111.88811188811189</v>
      </c>
    </row>
    <row r="56" spans="1:29" ht="72.75" customHeight="1">
      <c r="A56" s="381">
        <v>2</v>
      </c>
      <c r="B56" s="382" t="s">
        <v>478</v>
      </c>
      <c r="C56" s="383" t="s">
        <v>306</v>
      </c>
      <c r="D56" s="296" t="s">
        <v>542</v>
      </c>
      <c r="E56" s="296" t="s">
        <v>543</v>
      </c>
      <c r="F56" s="359" t="s">
        <v>544</v>
      </c>
      <c r="G56" s="296" t="s">
        <v>545</v>
      </c>
      <c r="H56" s="297" t="s">
        <v>427</v>
      </c>
      <c r="I56" s="360" t="s">
        <v>286</v>
      </c>
      <c r="J56" s="361" t="s">
        <v>445</v>
      </c>
      <c r="K56" s="299" t="s">
        <v>546</v>
      </c>
      <c r="L56" s="299" t="s">
        <v>547</v>
      </c>
      <c r="M56" s="377">
        <v>1045</v>
      </c>
      <c r="N56" s="378">
        <v>1</v>
      </c>
      <c r="O56" s="306">
        <v>77</v>
      </c>
      <c r="P56" s="305">
        <v>89</v>
      </c>
      <c r="Q56" s="305">
        <v>53</v>
      </c>
      <c r="R56" s="305">
        <v>127</v>
      </c>
      <c r="S56" s="305">
        <v>141</v>
      </c>
      <c r="T56" s="305">
        <v>119</v>
      </c>
      <c r="U56" s="305">
        <v>125</v>
      </c>
      <c r="V56" s="305">
        <v>105</v>
      </c>
      <c r="W56" s="305">
        <v>77</v>
      </c>
      <c r="X56" s="305">
        <v>89</v>
      </c>
      <c r="Y56" s="305">
        <v>126</v>
      </c>
      <c r="Z56" s="305">
        <v>86</v>
      </c>
      <c r="AA56" s="379">
        <f>O56+P56+Q56+R56+S56+T56+U56+V56+W56+X56+Y56+Z56</f>
        <v>1214</v>
      </c>
      <c r="AB56" s="379">
        <v>1045</v>
      </c>
      <c r="AC56" s="380">
        <f t="shared" si="6"/>
        <v>116.17224880382776</v>
      </c>
    </row>
    <row r="57" spans="1:29" ht="68.25" customHeight="1">
      <c r="A57" s="381"/>
      <c r="B57" s="382"/>
      <c r="C57" s="383" t="s">
        <v>306</v>
      </c>
      <c r="D57" s="296" t="s">
        <v>548</v>
      </c>
      <c r="E57" s="325" t="s">
        <v>549</v>
      </c>
      <c r="F57" s="359" t="s">
        <v>544</v>
      </c>
      <c r="G57" s="296" t="s">
        <v>550</v>
      </c>
      <c r="H57" s="297" t="s">
        <v>427</v>
      </c>
      <c r="I57" s="360" t="s">
        <v>286</v>
      </c>
      <c r="J57" s="361" t="s">
        <v>445</v>
      </c>
      <c r="K57" s="299" t="s">
        <v>544</v>
      </c>
      <c r="L57" s="299" t="s">
        <v>551</v>
      </c>
      <c r="M57" s="377">
        <v>60</v>
      </c>
      <c r="N57" s="378">
        <v>1</v>
      </c>
      <c r="O57" s="306">
        <v>1</v>
      </c>
      <c r="P57" s="305">
        <v>2</v>
      </c>
      <c r="Q57" s="305">
        <v>3</v>
      </c>
      <c r="R57" s="305">
        <v>3</v>
      </c>
      <c r="S57" s="305">
        <v>4</v>
      </c>
      <c r="T57" s="305">
        <v>5</v>
      </c>
      <c r="U57" s="305">
        <v>2</v>
      </c>
      <c r="V57" s="305">
        <v>11</v>
      </c>
      <c r="W57" s="305">
        <v>5</v>
      </c>
      <c r="X57" s="305">
        <v>3</v>
      </c>
      <c r="Y57" s="305">
        <v>8</v>
      </c>
      <c r="Z57" s="305">
        <v>8</v>
      </c>
      <c r="AA57" s="379">
        <f>O57+P57+Q57+R57+S57+T57+U57+V57+W57+X57+Y57+Z57</f>
        <v>55</v>
      </c>
      <c r="AB57" s="379">
        <v>60</v>
      </c>
      <c r="AC57" s="386">
        <f t="shared" si="6"/>
        <v>91.666666666666671</v>
      </c>
    </row>
    <row r="58" spans="1:29" ht="69" customHeight="1">
      <c r="A58" s="368">
        <v>3</v>
      </c>
      <c r="B58" s="387" t="s">
        <v>552</v>
      </c>
      <c r="C58" s="370" t="s">
        <v>298</v>
      </c>
      <c r="D58" s="311" t="s">
        <v>553</v>
      </c>
      <c r="E58" s="311" t="s">
        <v>554</v>
      </c>
      <c r="F58" s="371" t="s">
        <v>555</v>
      </c>
      <c r="G58" s="311" t="s">
        <v>556</v>
      </c>
      <c r="H58" s="313" t="s">
        <v>427</v>
      </c>
      <c r="I58" s="372" t="s">
        <v>286</v>
      </c>
      <c r="J58" s="373" t="s">
        <v>428</v>
      </c>
      <c r="K58" s="315" t="s">
        <v>557</v>
      </c>
      <c r="L58" s="315" t="s">
        <v>558</v>
      </c>
      <c r="M58" s="385">
        <v>40242</v>
      </c>
      <c r="N58" s="374">
        <v>1</v>
      </c>
      <c r="O58" s="319">
        <f t="shared" ref="O58:Z58" si="8">O59+O60+O61+O62+O63+O64+O65+O66+O67</f>
        <v>2988</v>
      </c>
      <c r="P58" s="319">
        <f t="shared" si="8"/>
        <v>3296</v>
      </c>
      <c r="Q58" s="319">
        <f t="shared" si="8"/>
        <v>2865</v>
      </c>
      <c r="R58" s="319">
        <f t="shared" si="8"/>
        <v>3224</v>
      </c>
      <c r="S58" s="319">
        <f t="shared" si="8"/>
        <v>4203</v>
      </c>
      <c r="T58" s="319">
        <f t="shared" si="8"/>
        <v>4762</v>
      </c>
      <c r="U58" s="321">
        <f t="shared" si="8"/>
        <v>4199</v>
      </c>
      <c r="V58" s="321">
        <f t="shared" si="8"/>
        <v>5201</v>
      </c>
      <c r="W58" s="321">
        <f t="shared" si="8"/>
        <v>4041</v>
      </c>
      <c r="X58" s="321">
        <f t="shared" si="8"/>
        <v>3586</v>
      </c>
      <c r="Y58" s="321">
        <f t="shared" si="8"/>
        <v>3726</v>
      </c>
      <c r="Z58" s="321">
        <f t="shared" si="8"/>
        <v>2916</v>
      </c>
      <c r="AA58" s="375">
        <f t="shared" si="4"/>
        <v>45007</v>
      </c>
      <c r="AB58" s="375">
        <v>40242</v>
      </c>
      <c r="AC58" s="376">
        <f t="shared" si="6"/>
        <v>111.84086278017992</v>
      </c>
    </row>
    <row r="59" spans="1:29" ht="63" customHeight="1">
      <c r="A59" s="356">
        <v>3</v>
      </c>
      <c r="B59" s="388" t="s">
        <v>552</v>
      </c>
      <c r="C59" s="358" t="s">
        <v>306</v>
      </c>
      <c r="D59" s="296" t="s">
        <v>559</v>
      </c>
      <c r="E59" s="296" t="s">
        <v>560</v>
      </c>
      <c r="F59" s="359" t="s">
        <v>561</v>
      </c>
      <c r="G59" s="296" t="s">
        <v>562</v>
      </c>
      <c r="H59" s="297" t="s">
        <v>427</v>
      </c>
      <c r="I59" s="360" t="s">
        <v>286</v>
      </c>
      <c r="J59" s="361" t="s">
        <v>428</v>
      </c>
      <c r="K59" s="299" t="s">
        <v>563</v>
      </c>
      <c r="L59" s="299" t="s">
        <v>564</v>
      </c>
      <c r="M59" s="377">
        <v>960</v>
      </c>
      <c r="N59" s="378">
        <v>1</v>
      </c>
      <c r="O59" s="306">
        <v>64</v>
      </c>
      <c r="P59" s="305">
        <v>71</v>
      </c>
      <c r="Q59" s="305">
        <v>67</v>
      </c>
      <c r="R59" s="305">
        <v>68</v>
      </c>
      <c r="S59" s="305">
        <v>73</v>
      </c>
      <c r="T59" s="305">
        <v>76</v>
      </c>
      <c r="U59" s="305">
        <v>79</v>
      </c>
      <c r="V59" s="305">
        <v>41</v>
      </c>
      <c r="W59" s="305">
        <v>68</v>
      </c>
      <c r="X59" s="305">
        <v>67</v>
      </c>
      <c r="Y59" s="305">
        <v>83</v>
      </c>
      <c r="Z59" s="305">
        <v>50</v>
      </c>
      <c r="AA59" s="379">
        <f t="shared" si="4"/>
        <v>807</v>
      </c>
      <c r="AB59" s="379">
        <v>960</v>
      </c>
      <c r="AC59" s="380">
        <f t="shared" si="6"/>
        <v>84.0625</v>
      </c>
    </row>
    <row r="60" spans="1:29" ht="62.25" customHeight="1">
      <c r="A60" s="356">
        <v>3</v>
      </c>
      <c r="B60" s="388" t="s">
        <v>552</v>
      </c>
      <c r="C60" s="358" t="s">
        <v>306</v>
      </c>
      <c r="D60" s="296" t="s">
        <v>565</v>
      </c>
      <c r="E60" s="296" t="s">
        <v>566</v>
      </c>
      <c r="F60" s="359" t="s">
        <v>561</v>
      </c>
      <c r="G60" s="296" t="s">
        <v>567</v>
      </c>
      <c r="H60" s="297" t="s">
        <v>427</v>
      </c>
      <c r="I60" s="360" t="s">
        <v>286</v>
      </c>
      <c r="J60" s="361" t="s">
        <v>568</v>
      </c>
      <c r="K60" s="299" t="s">
        <v>563</v>
      </c>
      <c r="L60" s="299" t="s">
        <v>569</v>
      </c>
      <c r="M60" s="377">
        <v>557</v>
      </c>
      <c r="N60" s="378">
        <v>1</v>
      </c>
      <c r="O60" s="306">
        <v>45</v>
      </c>
      <c r="P60" s="305">
        <v>32</v>
      </c>
      <c r="Q60" s="305">
        <v>34</v>
      </c>
      <c r="R60" s="305">
        <v>37</v>
      </c>
      <c r="S60" s="305">
        <v>31</v>
      </c>
      <c r="T60" s="305">
        <v>55</v>
      </c>
      <c r="U60" s="305">
        <v>38</v>
      </c>
      <c r="V60" s="305">
        <v>50</v>
      </c>
      <c r="W60" s="305">
        <v>91</v>
      </c>
      <c r="X60" s="305">
        <v>59</v>
      </c>
      <c r="Y60" s="305">
        <v>32</v>
      </c>
      <c r="Z60" s="305">
        <v>20</v>
      </c>
      <c r="AA60" s="379">
        <f t="shared" si="4"/>
        <v>524</v>
      </c>
      <c r="AB60" s="379">
        <v>557</v>
      </c>
      <c r="AC60" s="380">
        <f t="shared" si="6"/>
        <v>94.075403949730699</v>
      </c>
    </row>
    <row r="61" spans="1:29" ht="57" customHeight="1">
      <c r="A61" s="381">
        <v>3</v>
      </c>
      <c r="B61" s="389" t="s">
        <v>552</v>
      </c>
      <c r="C61" s="383" t="s">
        <v>306</v>
      </c>
      <c r="D61" s="296" t="s">
        <v>570</v>
      </c>
      <c r="E61" s="296" t="s">
        <v>571</v>
      </c>
      <c r="F61" s="359" t="s">
        <v>561</v>
      </c>
      <c r="G61" s="296" t="s">
        <v>572</v>
      </c>
      <c r="H61" s="297" t="s">
        <v>427</v>
      </c>
      <c r="I61" s="360" t="s">
        <v>286</v>
      </c>
      <c r="J61" s="361" t="s">
        <v>475</v>
      </c>
      <c r="K61" s="384" t="s">
        <v>573</v>
      </c>
      <c r="L61" s="384" t="s">
        <v>574</v>
      </c>
      <c r="M61" s="377">
        <v>3000</v>
      </c>
      <c r="N61" s="378">
        <v>1</v>
      </c>
      <c r="O61" s="306">
        <v>187</v>
      </c>
      <c r="P61" s="305">
        <v>287</v>
      </c>
      <c r="Q61" s="305">
        <v>299</v>
      </c>
      <c r="R61" s="305">
        <v>259</v>
      </c>
      <c r="S61" s="305">
        <v>356</v>
      </c>
      <c r="T61" s="305">
        <v>329</v>
      </c>
      <c r="U61" s="305">
        <v>296</v>
      </c>
      <c r="V61" s="305">
        <v>247</v>
      </c>
      <c r="W61" s="305">
        <v>248</v>
      </c>
      <c r="X61" s="305">
        <v>218</v>
      </c>
      <c r="Y61" s="305">
        <v>203</v>
      </c>
      <c r="Z61" s="305">
        <v>143</v>
      </c>
      <c r="AA61" s="379">
        <f t="shared" si="4"/>
        <v>3072</v>
      </c>
      <c r="AB61" s="379">
        <v>3000</v>
      </c>
      <c r="AC61" s="380">
        <f t="shared" si="6"/>
        <v>102.4</v>
      </c>
    </row>
    <row r="62" spans="1:29" ht="57" customHeight="1">
      <c r="A62" s="356">
        <v>3</v>
      </c>
      <c r="B62" s="388" t="s">
        <v>552</v>
      </c>
      <c r="C62" s="358" t="s">
        <v>306</v>
      </c>
      <c r="D62" s="296" t="s">
        <v>575</v>
      </c>
      <c r="E62" s="296" t="s">
        <v>576</v>
      </c>
      <c r="F62" s="359" t="s">
        <v>577</v>
      </c>
      <c r="G62" s="296" t="s">
        <v>578</v>
      </c>
      <c r="H62" s="297" t="s">
        <v>427</v>
      </c>
      <c r="I62" s="360" t="s">
        <v>286</v>
      </c>
      <c r="J62" s="361" t="s">
        <v>579</v>
      </c>
      <c r="K62" s="299" t="s">
        <v>580</v>
      </c>
      <c r="L62" s="299" t="s">
        <v>581</v>
      </c>
      <c r="M62" s="377">
        <v>2500</v>
      </c>
      <c r="N62" s="378">
        <v>1</v>
      </c>
      <c r="O62" s="306">
        <v>105</v>
      </c>
      <c r="P62" s="305">
        <v>97</v>
      </c>
      <c r="Q62" s="305">
        <v>152</v>
      </c>
      <c r="R62" s="305">
        <v>192</v>
      </c>
      <c r="S62" s="305">
        <v>181</v>
      </c>
      <c r="T62" s="305">
        <v>223</v>
      </c>
      <c r="U62" s="305">
        <v>182</v>
      </c>
      <c r="V62" s="305">
        <v>142</v>
      </c>
      <c r="W62" s="305">
        <v>249</v>
      </c>
      <c r="X62" s="305">
        <v>139</v>
      </c>
      <c r="Y62" s="305">
        <v>263</v>
      </c>
      <c r="Z62" s="305">
        <v>73</v>
      </c>
      <c r="AA62" s="379">
        <f t="shared" si="4"/>
        <v>1998</v>
      </c>
      <c r="AB62" s="379">
        <v>2500</v>
      </c>
      <c r="AC62" s="386">
        <f t="shared" si="6"/>
        <v>79.92</v>
      </c>
    </row>
    <row r="63" spans="1:29" ht="69" customHeight="1">
      <c r="A63" s="356">
        <v>3</v>
      </c>
      <c r="B63" s="388" t="s">
        <v>552</v>
      </c>
      <c r="C63" s="358" t="s">
        <v>306</v>
      </c>
      <c r="D63" s="296" t="s">
        <v>582</v>
      </c>
      <c r="E63" s="296" t="s">
        <v>583</v>
      </c>
      <c r="F63" s="359" t="s">
        <v>577</v>
      </c>
      <c r="G63" s="296" t="s">
        <v>584</v>
      </c>
      <c r="H63" s="297" t="s">
        <v>427</v>
      </c>
      <c r="I63" s="360" t="s">
        <v>286</v>
      </c>
      <c r="J63" s="361" t="s">
        <v>475</v>
      </c>
      <c r="K63" s="299" t="s">
        <v>580</v>
      </c>
      <c r="L63" s="299" t="s">
        <v>585</v>
      </c>
      <c r="M63" s="377">
        <v>1050</v>
      </c>
      <c r="N63" s="378">
        <v>1</v>
      </c>
      <c r="O63" s="306">
        <v>11</v>
      </c>
      <c r="P63" s="305">
        <v>15</v>
      </c>
      <c r="Q63" s="305">
        <v>25</v>
      </c>
      <c r="R63" s="305">
        <v>51</v>
      </c>
      <c r="S63" s="305">
        <v>18</v>
      </c>
      <c r="T63" s="305">
        <v>44</v>
      </c>
      <c r="U63" s="305">
        <v>40</v>
      </c>
      <c r="V63" s="305">
        <v>26</v>
      </c>
      <c r="W63" s="305">
        <v>104</v>
      </c>
      <c r="X63" s="305">
        <v>122</v>
      </c>
      <c r="Y63" s="305">
        <v>132</v>
      </c>
      <c r="Z63" s="305">
        <v>68</v>
      </c>
      <c r="AA63" s="379">
        <f t="shared" si="4"/>
        <v>656</v>
      </c>
      <c r="AB63" s="379">
        <v>1050</v>
      </c>
      <c r="AC63" s="386">
        <f t="shared" si="6"/>
        <v>62.476190476190474</v>
      </c>
    </row>
    <row r="64" spans="1:29" ht="63.75" customHeight="1">
      <c r="A64" s="356">
        <v>3</v>
      </c>
      <c r="B64" s="388" t="s">
        <v>552</v>
      </c>
      <c r="C64" s="358" t="s">
        <v>306</v>
      </c>
      <c r="D64" s="296" t="s">
        <v>586</v>
      </c>
      <c r="E64" s="296" t="s">
        <v>587</v>
      </c>
      <c r="F64" s="359" t="s">
        <v>436</v>
      </c>
      <c r="G64" s="296" t="s">
        <v>588</v>
      </c>
      <c r="H64" s="297" t="s">
        <v>427</v>
      </c>
      <c r="I64" s="360" t="s">
        <v>286</v>
      </c>
      <c r="J64" s="361" t="s">
        <v>428</v>
      </c>
      <c r="K64" s="299" t="s">
        <v>589</v>
      </c>
      <c r="L64" s="299" t="s">
        <v>590</v>
      </c>
      <c r="M64" s="377">
        <v>7190</v>
      </c>
      <c r="N64" s="378">
        <v>1</v>
      </c>
      <c r="O64" s="306">
        <v>479</v>
      </c>
      <c r="P64" s="305">
        <v>515</v>
      </c>
      <c r="Q64" s="305">
        <v>582</v>
      </c>
      <c r="R64" s="305">
        <v>443</v>
      </c>
      <c r="S64" s="305">
        <v>639</v>
      </c>
      <c r="T64" s="305">
        <v>694</v>
      </c>
      <c r="U64" s="305">
        <v>742</v>
      </c>
      <c r="V64" s="305">
        <v>677</v>
      </c>
      <c r="W64" s="305">
        <v>694</v>
      </c>
      <c r="X64" s="305">
        <v>734</v>
      </c>
      <c r="Y64" s="305">
        <v>632</v>
      </c>
      <c r="Z64" s="305">
        <v>452</v>
      </c>
      <c r="AA64" s="379">
        <f t="shared" si="4"/>
        <v>7283</v>
      </c>
      <c r="AB64" s="379">
        <v>7190</v>
      </c>
      <c r="AC64" s="380">
        <f t="shared" si="6"/>
        <v>101.29346314325451</v>
      </c>
    </row>
    <row r="65" spans="1:29" ht="68.45" customHeight="1">
      <c r="A65" s="356">
        <v>3</v>
      </c>
      <c r="B65" s="388" t="s">
        <v>552</v>
      </c>
      <c r="C65" s="358" t="s">
        <v>306</v>
      </c>
      <c r="D65" s="296" t="s">
        <v>591</v>
      </c>
      <c r="E65" s="296" t="s">
        <v>592</v>
      </c>
      <c r="F65" s="359" t="s">
        <v>593</v>
      </c>
      <c r="G65" s="296" t="s">
        <v>594</v>
      </c>
      <c r="H65" s="297" t="s">
        <v>427</v>
      </c>
      <c r="I65" s="360" t="s">
        <v>286</v>
      </c>
      <c r="J65" s="361" t="s">
        <v>595</v>
      </c>
      <c r="K65" s="299" t="s">
        <v>596</v>
      </c>
      <c r="L65" s="299" t="s">
        <v>597</v>
      </c>
      <c r="M65" s="377">
        <v>450</v>
      </c>
      <c r="N65" s="378">
        <v>1</v>
      </c>
      <c r="O65" s="306">
        <v>31</v>
      </c>
      <c r="P65" s="305">
        <v>25</v>
      </c>
      <c r="Q65" s="305">
        <v>31</v>
      </c>
      <c r="R65" s="305">
        <v>40</v>
      </c>
      <c r="S65" s="305">
        <v>41</v>
      </c>
      <c r="T65" s="305">
        <v>38</v>
      </c>
      <c r="U65" s="305">
        <v>37</v>
      </c>
      <c r="V65" s="305">
        <v>25</v>
      </c>
      <c r="W65" s="305">
        <v>34</v>
      </c>
      <c r="X65" s="305">
        <v>35</v>
      </c>
      <c r="Y65" s="305">
        <v>28</v>
      </c>
      <c r="Z65" s="305">
        <v>23</v>
      </c>
      <c r="AA65" s="379">
        <f t="shared" si="4"/>
        <v>388</v>
      </c>
      <c r="AB65" s="379">
        <v>450</v>
      </c>
      <c r="AC65" s="380">
        <f t="shared" si="6"/>
        <v>86.222222222222229</v>
      </c>
    </row>
    <row r="66" spans="1:29" ht="59.25" customHeight="1">
      <c r="A66" s="381">
        <v>3</v>
      </c>
      <c r="B66" s="389" t="s">
        <v>552</v>
      </c>
      <c r="C66" s="383" t="s">
        <v>306</v>
      </c>
      <c r="D66" s="296" t="s">
        <v>598</v>
      </c>
      <c r="E66" s="296" t="s">
        <v>599</v>
      </c>
      <c r="F66" s="359" t="s">
        <v>600</v>
      </c>
      <c r="G66" s="296" t="s">
        <v>601</v>
      </c>
      <c r="H66" s="297" t="s">
        <v>427</v>
      </c>
      <c r="I66" s="360" t="s">
        <v>286</v>
      </c>
      <c r="J66" s="361" t="s">
        <v>602</v>
      </c>
      <c r="K66" s="384" t="s">
        <v>603</v>
      </c>
      <c r="L66" s="384" t="s">
        <v>604</v>
      </c>
      <c r="M66" s="377">
        <v>1830</v>
      </c>
      <c r="N66" s="378">
        <v>1</v>
      </c>
      <c r="O66" s="306">
        <v>161</v>
      </c>
      <c r="P66" s="305">
        <v>199</v>
      </c>
      <c r="Q66" s="305">
        <v>231</v>
      </c>
      <c r="R66" s="305">
        <v>139</v>
      </c>
      <c r="S66" s="305">
        <v>190</v>
      </c>
      <c r="T66" s="305">
        <v>200</v>
      </c>
      <c r="U66" s="305">
        <v>139</v>
      </c>
      <c r="V66" s="305">
        <v>185</v>
      </c>
      <c r="W66" s="305">
        <v>149</v>
      </c>
      <c r="X66" s="305">
        <v>175</v>
      </c>
      <c r="Y66" s="305">
        <v>194</v>
      </c>
      <c r="Z66" s="305">
        <v>120</v>
      </c>
      <c r="AA66" s="379">
        <f t="shared" si="4"/>
        <v>2082</v>
      </c>
      <c r="AB66" s="379">
        <v>1830</v>
      </c>
      <c r="AC66" s="380">
        <f t="shared" si="6"/>
        <v>113.77049180327869</v>
      </c>
    </row>
    <row r="67" spans="1:29" ht="66" customHeight="1">
      <c r="A67" s="381">
        <v>3</v>
      </c>
      <c r="B67" s="389" t="s">
        <v>552</v>
      </c>
      <c r="C67" s="383" t="s">
        <v>306</v>
      </c>
      <c r="D67" s="296" t="s">
        <v>605</v>
      </c>
      <c r="E67" s="296" t="s">
        <v>606</v>
      </c>
      <c r="F67" s="359" t="s">
        <v>600</v>
      </c>
      <c r="G67" s="296" t="s">
        <v>607</v>
      </c>
      <c r="H67" s="297" t="s">
        <v>427</v>
      </c>
      <c r="I67" s="360" t="s">
        <v>286</v>
      </c>
      <c r="J67" s="361" t="s">
        <v>475</v>
      </c>
      <c r="K67" s="384" t="s">
        <v>608</v>
      </c>
      <c r="L67" s="384" t="s">
        <v>609</v>
      </c>
      <c r="M67" s="377">
        <v>22259</v>
      </c>
      <c r="N67" s="378">
        <v>1</v>
      </c>
      <c r="O67" s="306">
        <v>1905</v>
      </c>
      <c r="P67" s="305">
        <v>2055</v>
      </c>
      <c r="Q67" s="305">
        <v>1444</v>
      </c>
      <c r="R67" s="305">
        <v>1995</v>
      </c>
      <c r="S67" s="305">
        <v>2674</v>
      </c>
      <c r="T67" s="305">
        <v>3103</v>
      </c>
      <c r="U67" s="305">
        <v>2646</v>
      </c>
      <c r="V67" s="305">
        <v>3808</v>
      </c>
      <c r="W67" s="305">
        <v>2404</v>
      </c>
      <c r="X67" s="305">
        <v>2037</v>
      </c>
      <c r="Y67" s="305">
        <v>2159</v>
      </c>
      <c r="Z67" s="305">
        <v>1967</v>
      </c>
      <c r="AA67" s="379">
        <f t="shared" si="4"/>
        <v>28197</v>
      </c>
      <c r="AB67" s="379">
        <v>22259</v>
      </c>
      <c r="AC67" s="380">
        <f t="shared" si="6"/>
        <v>126.67684981355856</v>
      </c>
    </row>
    <row r="68" spans="1:29" ht="66.75" customHeight="1">
      <c r="A68" s="368">
        <v>4</v>
      </c>
      <c r="B68" s="387" t="s">
        <v>610</v>
      </c>
      <c r="C68" s="370" t="s">
        <v>298</v>
      </c>
      <c r="D68" s="311" t="s">
        <v>611</v>
      </c>
      <c r="E68" s="311" t="s">
        <v>612</v>
      </c>
      <c r="F68" s="371" t="s">
        <v>613</v>
      </c>
      <c r="G68" s="311" t="s">
        <v>614</v>
      </c>
      <c r="H68" s="313" t="s">
        <v>427</v>
      </c>
      <c r="I68" s="372" t="s">
        <v>286</v>
      </c>
      <c r="J68" s="373" t="s">
        <v>579</v>
      </c>
      <c r="K68" s="315" t="s">
        <v>615</v>
      </c>
      <c r="L68" s="315" t="s">
        <v>616</v>
      </c>
      <c r="M68" s="385">
        <v>935</v>
      </c>
      <c r="N68" s="374">
        <v>1</v>
      </c>
      <c r="O68" s="331">
        <f t="shared" ref="O68:Z68" si="9">O69+O70+O71</f>
        <v>33</v>
      </c>
      <c r="P68" s="331">
        <f t="shared" si="9"/>
        <v>50</v>
      </c>
      <c r="Q68" s="331">
        <f t="shared" si="9"/>
        <v>74</v>
      </c>
      <c r="R68" s="331">
        <f t="shared" si="9"/>
        <v>68</v>
      </c>
      <c r="S68" s="331">
        <f t="shared" si="9"/>
        <v>62</v>
      </c>
      <c r="T68" s="331">
        <f t="shared" si="9"/>
        <v>96</v>
      </c>
      <c r="U68" s="321">
        <f t="shared" si="9"/>
        <v>102</v>
      </c>
      <c r="V68" s="321">
        <f t="shared" si="9"/>
        <v>116</v>
      </c>
      <c r="W68" s="321">
        <f t="shared" si="9"/>
        <v>89</v>
      </c>
      <c r="X68" s="321">
        <f t="shared" si="9"/>
        <v>84</v>
      </c>
      <c r="Y68" s="321">
        <f t="shared" si="9"/>
        <v>115</v>
      </c>
      <c r="Z68" s="321">
        <f t="shared" si="9"/>
        <v>76</v>
      </c>
      <c r="AA68" s="375">
        <f t="shared" si="4"/>
        <v>965</v>
      </c>
      <c r="AB68" s="375">
        <v>935</v>
      </c>
      <c r="AC68" s="376">
        <f t="shared" si="6"/>
        <v>103.20855614973262</v>
      </c>
    </row>
    <row r="69" spans="1:29" ht="78" customHeight="1">
      <c r="A69" s="356">
        <v>4</v>
      </c>
      <c r="B69" s="388" t="s">
        <v>617</v>
      </c>
      <c r="C69" s="383" t="s">
        <v>618</v>
      </c>
      <c r="D69" s="296" t="s">
        <v>619</v>
      </c>
      <c r="E69" s="296" t="s">
        <v>620</v>
      </c>
      <c r="F69" s="359" t="s">
        <v>487</v>
      </c>
      <c r="G69" s="296" t="s">
        <v>621</v>
      </c>
      <c r="H69" s="297" t="s">
        <v>427</v>
      </c>
      <c r="I69" s="360" t="s">
        <v>286</v>
      </c>
      <c r="J69" s="361" t="s">
        <v>579</v>
      </c>
      <c r="K69" s="359" t="s">
        <v>487</v>
      </c>
      <c r="L69" s="299" t="s">
        <v>622</v>
      </c>
      <c r="M69" s="377">
        <v>80</v>
      </c>
      <c r="N69" s="378">
        <v>1</v>
      </c>
      <c r="O69" s="306">
        <v>1</v>
      </c>
      <c r="P69" s="305">
        <v>3</v>
      </c>
      <c r="Q69" s="305">
        <v>9</v>
      </c>
      <c r="R69" s="305">
        <v>2</v>
      </c>
      <c r="S69" s="305">
        <v>11</v>
      </c>
      <c r="T69" s="305">
        <v>7</v>
      </c>
      <c r="U69" s="305">
        <v>8</v>
      </c>
      <c r="V69" s="305">
        <v>6</v>
      </c>
      <c r="W69" s="305">
        <v>4</v>
      </c>
      <c r="X69" s="305">
        <v>5</v>
      </c>
      <c r="Y69" s="305">
        <v>5</v>
      </c>
      <c r="Z69" s="305">
        <v>4</v>
      </c>
      <c r="AA69" s="379">
        <f t="shared" si="4"/>
        <v>65</v>
      </c>
      <c r="AB69" s="379">
        <v>80</v>
      </c>
      <c r="AC69" s="380">
        <f t="shared" si="6"/>
        <v>81.25</v>
      </c>
    </row>
    <row r="70" spans="1:29" ht="75" customHeight="1">
      <c r="A70" s="356">
        <v>4</v>
      </c>
      <c r="B70" s="388" t="s">
        <v>617</v>
      </c>
      <c r="C70" s="383" t="s">
        <v>618</v>
      </c>
      <c r="D70" s="296" t="s">
        <v>623</v>
      </c>
      <c r="E70" s="296" t="s">
        <v>624</v>
      </c>
      <c r="F70" s="359" t="s">
        <v>487</v>
      </c>
      <c r="G70" s="296" t="s">
        <v>625</v>
      </c>
      <c r="H70" s="297" t="s">
        <v>427</v>
      </c>
      <c r="I70" s="360" t="s">
        <v>286</v>
      </c>
      <c r="J70" s="361" t="s">
        <v>475</v>
      </c>
      <c r="K70" s="299" t="s">
        <v>626</v>
      </c>
      <c r="L70" s="299" t="s">
        <v>627</v>
      </c>
      <c r="M70" s="377">
        <v>74</v>
      </c>
      <c r="N70" s="378">
        <v>1</v>
      </c>
      <c r="O70" s="306">
        <v>1</v>
      </c>
      <c r="P70" s="305">
        <v>4</v>
      </c>
      <c r="Q70" s="305">
        <v>8</v>
      </c>
      <c r="R70" s="305">
        <v>2</v>
      </c>
      <c r="S70" s="305">
        <v>9</v>
      </c>
      <c r="T70" s="305">
        <v>7</v>
      </c>
      <c r="U70" s="305">
        <v>8</v>
      </c>
      <c r="V70" s="305">
        <v>6</v>
      </c>
      <c r="W70" s="305">
        <v>5</v>
      </c>
      <c r="X70" s="305">
        <v>5</v>
      </c>
      <c r="Y70" s="305">
        <v>5</v>
      </c>
      <c r="Z70" s="305">
        <v>4</v>
      </c>
      <c r="AA70" s="379">
        <f t="shared" si="4"/>
        <v>64</v>
      </c>
      <c r="AB70" s="379">
        <v>74</v>
      </c>
      <c r="AC70" s="386">
        <f t="shared" si="6"/>
        <v>86.486486486486484</v>
      </c>
    </row>
    <row r="71" spans="1:29" ht="62.25" customHeight="1">
      <c r="A71" s="356">
        <v>4</v>
      </c>
      <c r="B71" s="388" t="s">
        <v>617</v>
      </c>
      <c r="C71" s="383" t="s">
        <v>618</v>
      </c>
      <c r="D71" s="296" t="s">
        <v>628</v>
      </c>
      <c r="E71" s="296" t="s">
        <v>629</v>
      </c>
      <c r="F71" s="359" t="s">
        <v>487</v>
      </c>
      <c r="G71" s="296" t="s">
        <v>630</v>
      </c>
      <c r="H71" s="297" t="s">
        <v>427</v>
      </c>
      <c r="I71" s="360" t="s">
        <v>286</v>
      </c>
      <c r="J71" s="361" t="s">
        <v>428</v>
      </c>
      <c r="K71" s="299" t="s">
        <v>631</v>
      </c>
      <c r="L71" s="299" t="s">
        <v>632</v>
      </c>
      <c r="M71" s="377">
        <v>779</v>
      </c>
      <c r="N71" s="378">
        <v>1</v>
      </c>
      <c r="O71" s="306">
        <v>31</v>
      </c>
      <c r="P71" s="305">
        <v>43</v>
      </c>
      <c r="Q71" s="305">
        <v>57</v>
      </c>
      <c r="R71" s="305">
        <v>64</v>
      </c>
      <c r="S71" s="305">
        <v>42</v>
      </c>
      <c r="T71" s="305">
        <v>82</v>
      </c>
      <c r="U71" s="305">
        <v>86</v>
      </c>
      <c r="V71" s="305">
        <v>104</v>
      </c>
      <c r="W71" s="305">
        <v>80</v>
      </c>
      <c r="X71" s="305">
        <v>74</v>
      </c>
      <c r="Y71" s="305">
        <v>105</v>
      </c>
      <c r="Z71" s="305">
        <v>68</v>
      </c>
      <c r="AA71" s="379">
        <f t="shared" si="4"/>
        <v>836</v>
      </c>
      <c r="AB71" s="379">
        <v>779</v>
      </c>
      <c r="AC71" s="380">
        <f>AA71*100/AB71</f>
        <v>107.3170731707317</v>
      </c>
    </row>
  </sheetData>
  <mergeCells count="13">
    <mergeCell ref="E5:L5"/>
    <mergeCell ref="S5:AA5"/>
    <mergeCell ref="C1:E3"/>
    <mergeCell ref="J1:AB2"/>
    <mergeCell ref="F4:G4"/>
    <mergeCell ref="K4:M4"/>
    <mergeCell ref="S4:AA4"/>
    <mergeCell ref="D30:D32"/>
    <mergeCell ref="J30:AD31"/>
    <mergeCell ref="L32:N32"/>
    <mergeCell ref="O32:X32"/>
    <mergeCell ref="E33:K33"/>
    <mergeCell ref="O33:X3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Estado de Situación Financiera</vt:lpstr>
      <vt:lpstr>Estado de Actividades</vt:lpstr>
      <vt:lpstr>Origen y Aplicación</vt:lpstr>
      <vt:lpstr>Clasificación COG</vt:lpstr>
      <vt:lpstr>Indicadores de Resultados</vt:lpstr>
      <vt:lpstr>'Clasificación COG'!Área_de_impresión</vt:lpstr>
      <vt:lpstr>'Estado de Actividades'!Área_de_impresión</vt:lpstr>
      <vt:lpstr>'Estado de Situación Financiera'!Área_de_impresión</vt:lpstr>
      <vt:lpstr>'Origen y Aplicación'!Área_de_impresión</vt:lpstr>
    </vt:vector>
  </TitlesOfParts>
  <Company>Secretaría de Finanzas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dc:creator>
  <cp:lastModifiedBy>Betsy Rivera</cp:lastModifiedBy>
  <cp:lastPrinted>2023-05-22T19:08:46Z</cp:lastPrinted>
  <dcterms:created xsi:type="dcterms:W3CDTF">2014-09-17T13:15:07Z</dcterms:created>
  <dcterms:modified xsi:type="dcterms:W3CDTF">2024-04-01T18:43:34Z</dcterms:modified>
</cp:coreProperties>
</file>